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RH\Portal Transparência\Folha de Pagamento\2020\"/>
    </mc:Choice>
  </mc:AlternateContent>
  <bookViews>
    <workbookView xWindow="0" yWindow="0" windowWidth="28800" windowHeight="12135"/>
  </bookViews>
  <sheets>
    <sheet name="FP 01-20" sheetId="1" r:id="rId1"/>
  </sheets>
  <externalReferences>
    <externalReference r:id="rId2"/>
  </externalReferences>
  <definedNames>
    <definedName name="_xlnm._FilterDatabase" localSheetId="0" hidden="1">'FP 01-20'!$A$4:$U$4</definedName>
    <definedName name="BaseDados">[1]Base!$B$6:$AY$400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8" i="1" l="1"/>
  <c r="O158" i="1"/>
  <c r="N158" i="1"/>
  <c r="M158" i="1"/>
  <c r="L158" i="1"/>
  <c r="K158" i="1"/>
  <c r="Q158" i="1" s="1"/>
  <c r="H158" i="1"/>
  <c r="H159" i="1" s="1"/>
  <c r="G158" i="1"/>
  <c r="F158" i="1"/>
  <c r="E158" i="1"/>
  <c r="D158" i="1"/>
  <c r="C158" i="1"/>
  <c r="B158" i="1"/>
  <c r="J158" i="1" s="1"/>
  <c r="P157" i="1"/>
  <c r="P159" i="1" s="1"/>
  <c r="O157" i="1"/>
  <c r="O159" i="1" s="1"/>
  <c r="N157" i="1"/>
  <c r="N159" i="1" s="1"/>
  <c r="M157" i="1"/>
  <c r="M159" i="1" s="1"/>
  <c r="L157" i="1"/>
  <c r="L159" i="1" s="1"/>
  <c r="K157" i="1"/>
  <c r="K159" i="1" s="1"/>
  <c r="I157" i="1"/>
  <c r="I159" i="1" s="1"/>
  <c r="G157" i="1"/>
  <c r="G159" i="1" s="1"/>
  <c r="F157" i="1"/>
  <c r="F159" i="1" s="1"/>
  <c r="E157" i="1"/>
  <c r="E159" i="1" s="1"/>
  <c r="D157" i="1"/>
  <c r="D159" i="1" s="1"/>
  <c r="C157" i="1"/>
  <c r="C159" i="1" s="1"/>
  <c r="B157" i="1"/>
  <c r="B159" i="1" s="1"/>
  <c r="O149" i="1"/>
  <c r="N149" i="1"/>
  <c r="M149" i="1"/>
  <c r="L149" i="1"/>
  <c r="P149" i="1" s="1"/>
  <c r="K149" i="1"/>
  <c r="J149" i="1"/>
  <c r="H149" i="1"/>
  <c r="G149" i="1"/>
  <c r="F149" i="1"/>
  <c r="E149" i="1"/>
  <c r="D149" i="1"/>
  <c r="C149" i="1"/>
  <c r="B149" i="1"/>
  <c r="I149" i="1" s="1"/>
  <c r="O148" i="1"/>
  <c r="N148" i="1"/>
  <c r="M148" i="1"/>
  <c r="L148" i="1"/>
  <c r="P148" i="1" s="1"/>
  <c r="K148" i="1"/>
  <c r="J148" i="1"/>
  <c r="H148" i="1"/>
  <c r="G148" i="1"/>
  <c r="F148" i="1"/>
  <c r="E148" i="1"/>
  <c r="D148" i="1"/>
  <c r="C148" i="1"/>
  <c r="B148" i="1"/>
  <c r="I148" i="1" s="1"/>
  <c r="O147" i="1"/>
  <c r="N147" i="1"/>
  <c r="M147" i="1"/>
  <c r="L147" i="1"/>
  <c r="P147" i="1" s="1"/>
  <c r="K147" i="1"/>
  <c r="J147" i="1"/>
  <c r="H147" i="1"/>
  <c r="G147" i="1"/>
  <c r="F147" i="1"/>
  <c r="E147" i="1"/>
  <c r="D147" i="1"/>
  <c r="C147" i="1"/>
  <c r="B147" i="1"/>
  <c r="I147" i="1" s="1"/>
  <c r="Q147" i="1" s="1"/>
  <c r="O146" i="1"/>
  <c r="N146" i="1"/>
  <c r="M146" i="1"/>
  <c r="L146" i="1"/>
  <c r="P146" i="1" s="1"/>
  <c r="K146" i="1"/>
  <c r="J146" i="1"/>
  <c r="H146" i="1"/>
  <c r="G146" i="1"/>
  <c r="F146" i="1"/>
  <c r="E146" i="1"/>
  <c r="D146" i="1"/>
  <c r="C146" i="1"/>
  <c r="B146" i="1"/>
  <c r="I146" i="1" s="1"/>
  <c r="Q146" i="1" s="1"/>
  <c r="O145" i="1"/>
  <c r="N145" i="1"/>
  <c r="M145" i="1"/>
  <c r="L145" i="1"/>
  <c r="P145" i="1" s="1"/>
  <c r="K145" i="1"/>
  <c r="J145" i="1"/>
  <c r="H145" i="1"/>
  <c r="G145" i="1"/>
  <c r="F145" i="1"/>
  <c r="E145" i="1"/>
  <c r="D145" i="1"/>
  <c r="C145" i="1"/>
  <c r="B145" i="1"/>
  <c r="O144" i="1"/>
  <c r="N144" i="1"/>
  <c r="M144" i="1"/>
  <c r="L144" i="1"/>
  <c r="P144" i="1" s="1"/>
  <c r="K144" i="1"/>
  <c r="J144" i="1"/>
  <c r="H144" i="1"/>
  <c r="G144" i="1"/>
  <c r="F144" i="1"/>
  <c r="E144" i="1"/>
  <c r="D144" i="1"/>
  <c r="C144" i="1"/>
  <c r="B144" i="1"/>
  <c r="I144" i="1" s="1"/>
  <c r="O143" i="1"/>
  <c r="N143" i="1"/>
  <c r="M143" i="1"/>
  <c r="L143" i="1"/>
  <c r="P143" i="1" s="1"/>
  <c r="K143" i="1"/>
  <c r="J143" i="1"/>
  <c r="H143" i="1"/>
  <c r="G143" i="1"/>
  <c r="F143" i="1"/>
  <c r="E143" i="1"/>
  <c r="D143" i="1"/>
  <c r="C143" i="1"/>
  <c r="B143" i="1"/>
  <c r="O142" i="1"/>
  <c r="N142" i="1"/>
  <c r="M142" i="1"/>
  <c r="L142" i="1"/>
  <c r="P142" i="1" s="1"/>
  <c r="K142" i="1"/>
  <c r="J142" i="1"/>
  <c r="H142" i="1"/>
  <c r="G142" i="1"/>
  <c r="F142" i="1"/>
  <c r="E142" i="1"/>
  <c r="D142" i="1"/>
  <c r="C142" i="1"/>
  <c r="B142" i="1"/>
  <c r="I142" i="1" s="1"/>
  <c r="O141" i="1"/>
  <c r="N141" i="1"/>
  <c r="M141" i="1"/>
  <c r="L141" i="1"/>
  <c r="P141" i="1" s="1"/>
  <c r="K141" i="1"/>
  <c r="J141" i="1"/>
  <c r="H141" i="1"/>
  <c r="G141" i="1"/>
  <c r="F141" i="1"/>
  <c r="E141" i="1"/>
  <c r="D141" i="1"/>
  <c r="C141" i="1"/>
  <c r="B141" i="1"/>
  <c r="O140" i="1"/>
  <c r="N140" i="1"/>
  <c r="M140" i="1"/>
  <c r="L140" i="1"/>
  <c r="P140" i="1" s="1"/>
  <c r="K140" i="1"/>
  <c r="J140" i="1"/>
  <c r="H140" i="1"/>
  <c r="G140" i="1"/>
  <c r="F140" i="1"/>
  <c r="E140" i="1"/>
  <c r="D140" i="1"/>
  <c r="C140" i="1"/>
  <c r="B140" i="1"/>
  <c r="I140" i="1" s="1"/>
  <c r="O139" i="1"/>
  <c r="N139" i="1"/>
  <c r="M139" i="1"/>
  <c r="L139" i="1"/>
  <c r="P139" i="1" s="1"/>
  <c r="K139" i="1"/>
  <c r="J139" i="1"/>
  <c r="H139" i="1"/>
  <c r="G139" i="1"/>
  <c r="F139" i="1"/>
  <c r="E139" i="1"/>
  <c r="D139" i="1"/>
  <c r="C139" i="1"/>
  <c r="B139" i="1"/>
  <c r="O138" i="1"/>
  <c r="N138" i="1"/>
  <c r="M138" i="1"/>
  <c r="L138" i="1"/>
  <c r="P138" i="1" s="1"/>
  <c r="K138" i="1"/>
  <c r="J138" i="1"/>
  <c r="H138" i="1"/>
  <c r="G138" i="1"/>
  <c r="F138" i="1"/>
  <c r="E138" i="1"/>
  <c r="D138" i="1"/>
  <c r="C138" i="1"/>
  <c r="B138" i="1"/>
  <c r="I138" i="1" s="1"/>
  <c r="O137" i="1"/>
  <c r="N137" i="1"/>
  <c r="M137" i="1"/>
  <c r="L137" i="1"/>
  <c r="P137" i="1" s="1"/>
  <c r="K137" i="1"/>
  <c r="J137" i="1"/>
  <c r="H137" i="1"/>
  <c r="G137" i="1"/>
  <c r="F137" i="1"/>
  <c r="E137" i="1"/>
  <c r="D137" i="1"/>
  <c r="C137" i="1"/>
  <c r="B137" i="1"/>
  <c r="O136" i="1"/>
  <c r="N136" i="1"/>
  <c r="M136" i="1"/>
  <c r="L136" i="1"/>
  <c r="P136" i="1" s="1"/>
  <c r="K136" i="1"/>
  <c r="J136" i="1"/>
  <c r="H136" i="1"/>
  <c r="G136" i="1"/>
  <c r="F136" i="1"/>
  <c r="E136" i="1"/>
  <c r="D136" i="1"/>
  <c r="C136" i="1"/>
  <c r="B136" i="1"/>
  <c r="I136" i="1" s="1"/>
  <c r="O135" i="1"/>
  <c r="N135" i="1"/>
  <c r="M135" i="1"/>
  <c r="L135" i="1"/>
  <c r="P135" i="1" s="1"/>
  <c r="K135" i="1"/>
  <c r="J135" i="1"/>
  <c r="H135" i="1"/>
  <c r="G135" i="1"/>
  <c r="F135" i="1"/>
  <c r="E135" i="1"/>
  <c r="D135" i="1"/>
  <c r="C135" i="1"/>
  <c r="B135" i="1"/>
  <c r="O134" i="1"/>
  <c r="N134" i="1"/>
  <c r="M134" i="1"/>
  <c r="L134" i="1"/>
  <c r="P134" i="1" s="1"/>
  <c r="K134" i="1"/>
  <c r="J134" i="1"/>
  <c r="H134" i="1"/>
  <c r="G134" i="1"/>
  <c r="F134" i="1"/>
  <c r="E134" i="1"/>
  <c r="D134" i="1"/>
  <c r="C134" i="1"/>
  <c r="B134" i="1"/>
  <c r="I134" i="1" s="1"/>
  <c r="O133" i="1"/>
  <c r="N133" i="1"/>
  <c r="M133" i="1"/>
  <c r="L133" i="1"/>
  <c r="P133" i="1" s="1"/>
  <c r="K133" i="1"/>
  <c r="J133" i="1"/>
  <c r="H133" i="1"/>
  <c r="G133" i="1"/>
  <c r="F133" i="1"/>
  <c r="E133" i="1"/>
  <c r="D133" i="1"/>
  <c r="C133" i="1"/>
  <c r="B133" i="1"/>
  <c r="O132" i="1"/>
  <c r="N132" i="1"/>
  <c r="M132" i="1"/>
  <c r="L132" i="1"/>
  <c r="P132" i="1" s="1"/>
  <c r="K132" i="1"/>
  <c r="J132" i="1"/>
  <c r="H132" i="1"/>
  <c r="G132" i="1"/>
  <c r="F132" i="1"/>
  <c r="E132" i="1"/>
  <c r="D132" i="1"/>
  <c r="C132" i="1"/>
  <c r="B132" i="1"/>
  <c r="I132" i="1" s="1"/>
  <c r="O131" i="1"/>
  <c r="N131" i="1"/>
  <c r="M131" i="1"/>
  <c r="L131" i="1"/>
  <c r="P131" i="1" s="1"/>
  <c r="K131" i="1"/>
  <c r="J131" i="1"/>
  <c r="H131" i="1"/>
  <c r="G131" i="1"/>
  <c r="F131" i="1"/>
  <c r="E131" i="1"/>
  <c r="D131" i="1"/>
  <c r="C131" i="1"/>
  <c r="B131" i="1"/>
  <c r="O130" i="1"/>
  <c r="N130" i="1"/>
  <c r="M130" i="1"/>
  <c r="L130" i="1"/>
  <c r="K130" i="1"/>
  <c r="J130" i="1"/>
  <c r="P130" i="1" s="1"/>
  <c r="H130" i="1"/>
  <c r="G130" i="1"/>
  <c r="F130" i="1"/>
  <c r="E130" i="1"/>
  <c r="D130" i="1"/>
  <c r="C130" i="1"/>
  <c r="B130" i="1"/>
  <c r="O129" i="1"/>
  <c r="N129" i="1"/>
  <c r="M129" i="1"/>
  <c r="L129" i="1"/>
  <c r="K129" i="1"/>
  <c r="J129" i="1"/>
  <c r="P129" i="1" s="1"/>
  <c r="H129" i="1"/>
  <c r="G129" i="1"/>
  <c r="F129" i="1"/>
  <c r="E129" i="1"/>
  <c r="D129" i="1"/>
  <c r="C129" i="1"/>
  <c r="B129" i="1"/>
  <c r="O128" i="1"/>
  <c r="N128" i="1"/>
  <c r="M128" i="1"/>
  <c r="L128" i="1"/>
  <c r="P128" i="1" s="1"/>
  <c r="K128" i="1"/>
  <c r="J128" i="1"/>
  <c r="H128" i="1"/>
  <c r="G128" i="1"/>
  <c r="F128" i="1"/>
  <c r="E128" i="1"/>
  <c r="D128" i="1"/>
  <c r="C128" i="1"/>
  <c r="B128" i="1"/>
  <c r="O127" i="1"/>
  <c r="N127" i="1"/>
  <c r="M127" i="1"/>
  <c r="L127" i="1"/>
  <c r="K127" i="1"/>
  <c r="J127" i="1"/>
  <c r="P127" i="1" s="1"/>
  <c r="H127" i="1"/>
  <c r="G127" i="1"/>
  <c r="F127" i="1"/>
  <c r="E127" i="1"/>
  <c r="D127" i="1"/>
  <c r="C127" i="1"/>
  <c r="B127" i="1"/>
  <c r="O126" i="1"/>
  <c r="N126" i="1"/>
  <c r="M126" i="1"/>
  <c r="L126" i="1"/>
  <c r="P126" i="1" s="1"/>
  <c r="K126" i="1"/>
  <c r="J126" i="1"/>
  <c r="H126" i="1"/>
  <c r="G126" i="1"/>
  <c r="F126" i="1"/>
  <c r="E126" i="1"/>
  <c r="D126" i="1"/>
  <c r="C126" i="1"/>
  <c r="B126" i="1"/>
  <c r="O125" i="1"/>
  <c r="N125" i="1"/>
  <c r="M125" i="1"/>
  <c r="L125" i="1"/>
  <c r="K125" i="1"/>
  <c r="J125" i="1"/>
  <c r="P125" i="1" s="1"/>
  <c r="H125" i="1"/>
  <c r="G125" i="1"/>
  <c r="F125" i="1"/>
  <c r="E125" i="1"/>
  <c r="D125" i="1"/>
  <c r="C125" i="1"/>
  <c r="B125" i="1"/>
  <c r="O124" i="1"/>
  <c r="N124" i="1"/>
  <c r="M124" i="1"/>
  <c r="L124" i="1"/>
  <c r="P124" i="1" s="1"/>
  <c r="K124" i="1"/>
  <c r="J124" i="1"/>
  <c r="H124" i="1"/>
  <c r="G124" i="1"/>
  <c r="F124" i="1"/>
  <c r="E124" i="1"/>
  <c r="D124" i="1"/>
  <c r="C124" i="1"/>
  <c r="B124" i="1"/>
  <c r="O123" i="1"/>
  <c r="N123" i="1"/>
  <c r="M123" i="1"/>
  <c r="L123" i="1"/>
  <c r="K123" i="1"/>
  <c r="J123" i="1"/>
  <c r="P123" i="1" s="1"/>
  <c r="H123" i="1"/>
  <c r="G123" i="1"/>
  <c r="F123" i="1"/>
  <c r="E123" i="1"/>
  <c r="D123" i="1"/>
  <c r="C123" i="1"/>
  <c r="B123" i="1"/>
  <c r="O122" i="1"/>
  <c r="N122" i="1"/>
  <c r="M122" i="1"/>
  <c r="L122" i="1"/>
  <c r="P122" i="1" s="1"/>
  <c r="K122" i="1"/>
  <c r="J122" i="1"/>
  <c r="H122" i="1"/>
  <c r="G122" i="1"/>
  <c r="F122" i="1"/>
  <c r="E122" i="1"/>
  <c r="D122" i="1"/>
  <c r="C122" i="1"/>
  <c r="B122" i="1"/>
  <c r="O121" i="1"/>
  <c r="N121" i="1"/>
  <c r="M121" i="1"/>
  <c r="L121" i="1"/>
  <c r="K121" i="1"/>
  <c r="J121" i="1"/>
  <c r="P121" i="1" s="1"/>
  <c r="H121" i="1"/>
  <c r="G121" i="1"/>
  <c r="F121" i="1"/>
  <c r="E121" i="1"/>
  <c r="D121" i="1"/>
  <c r="C121" i="1"/>
  <c r="B121" i="1"/>
  <c r="O120" i="1"/>
  <c r="N120" i="1"/>
  <c r="M120" i="1"/>
  <c r="L120" i="1"/>
  <c r="K120" i="1"/>
  <c r="J120" i="1"/>
  <c r="P120" i="1" s="1"/>
  <c r="H120" i="1"/>
  <c r="G120" i="1"/>
  <c r="F120" i="1"/>
  <c r="E120" i="1"/>
  <c r="D120" i="1"/>
  <c r="C120" i="1"/>
  <c r="B120" i="1"/>
  <c r="O119" i="1"/>
  <c r="N119" i="1"/>
  <c r="M119" i="1"/>
  <c r="L119" i="1"/>
  <c r="K119" i="1"/>
  <c r="J119" i="1"/>
  <c r="P119" i="1" s="1"/>
  <c r="H119" i="1"/>
  <c r="G119" i="1"/>
  <c r="F119" i="1"/>
  <c r="E119" i="1"/>
  <c r="D119" i="1"/>
  <c r="C119" i="1"/>
  <c r="B119" i="1"/>
  <c r="O118" i="1"/>
  <c r="N118" i="1"/>
  <c r="M118" i="1"/>
  <c r="L118" i="1"/>
  <c r="P118" i="1" s="1"/>
  <c r="K118" i="1"/>
  <c r="J118" i="1"/>
  <c r="H118" i="1"/>
  <c r="G118" i="1"/>
  <c r="F118" i="1"/>
  <c r="E118" i="1"/>
  <c r="D118" i="1"/>
  <c r="C118" i="1"/>
  <c r="B118" i="1"/>
  <c r="O117" i="1"/>
  <c r="N117" i="1"/>
  <c r="M117" i="1"/>
  <c r="L117" i="1"/>
  <c r="K117" i="1"/>
  <c r="J117" i="1"/>
  <c r="P117" i="1" s="1"/>
  <c r="H117" i="1"/>
  <c r="G117" i="1"/>
  <c r="F117" i="1"/>
  <c r="E117" i="1"/>
  <c r="D117" i="1"/>
  <c r="C117" i="1"/>
  <c r="B117" i="1"/>
  <c r="O116" i="1"/>
  <c r="N116" i="1"/>
  <c r="M116" i="1"/>
  <c r="L116" i="1"/>
  <c r="P116" i="1" s="1"/>
  <c r="K116" i="1"/>
  <c r="J116" i="1"/>
  <c r="H116" i="1"/>
  <c r="G116" i="1"/>
  <c r="F116" i="1"/>
  <c r="E116" i="1"/>
  <c r="D116" i="1"/>
  <c r="C116" i="1"/>
  <c r="B116" i="1"/>
  <c r="O115" i="1"/>
  <c r="N115" i="1"/>
  <c r="M115" i="1"/>
  <c r="L115" i="1"/>
  <c r="K115" i="1"/>
  <c r="J115" i="1"/>
  <c r="P115" i="1" s="1"/>
  <c r="H115" i="1"/>
  <c r="G115" i="1"/>
  <c r="F115" i="1"/>
  <c r="E115" i="1"/>
  <c r="D115" i="1"/>
  <c r="C115" i="1"/>
  <c r="B115" i="1"/>
  <c r="O114" i="1"/>
  <c r="N114" i="1"/>
  <c r="M114" i="1"/>
  <c r="L114" i="1"/>
  <c r="P114" i="1" s="1"/>
  <c r="K114" i="1"/>
  <c r="J114" i="1"/>
  <c r="H114" i="1"/>
  <c r="G114" i="1"/>
  <c r="F114" i="1"/>
  <c r="E114" i="1"/>
  <c r="D114" i="1"/>
  <c r="C114" i="1"/>
  <c r="B114" i="1"/>
  <c r="O113" i="1"/>
  <c r="N113" i="1"/>
  <c r="M113" i="1"/>
  <c r="L113" i="1"/>
  <c r="K113" i="1"/>
  <c r="J113" i="1"/>
  <c r="P113" i="1" s="1"/>
  <c r="H113" i="1"/>
  <c r="G113" i="1"/>
  <c r="F113" i="1"/>
  <c r="E113" i="1"/>
  <c r="D113" i="1"/>
  <c r="C113" i="1"/>
  <c r="B113" i="1"/>
  <c r="I113" i="1" s="1"/>
  <c r="Q113" i="1" s="1"/>
  <c r="O112" i="1"/>
  <c r="N112" i="1"/>
  <c r="M112" i="1"/>
  <c r="L112" i="1"/>
  <c r="K112" i="1"/>
  <c r="J112" i="1"/>
  <c r="P112" i="1" s="1"/>
  <c r="H112" i="1"/>
  <c r="G112" i="1"/>
  <c r="F112" i="1"/>
  <c r="E112" i="1"/>
  <c r="D112" i="1"/>
  <c r="C112" i="1"/>
  <c r="B112" i="1"/>
  <c r="I112" i="1" s="1"/>
  <c r="O111" i="1"/>
  <c r="N111" i="1"/>
  <c r="M111" i="1"/>
  <c r="L111" i="1"/>
  <c r="K111" i="1"/>
  <c r="J111" i="1"/>
  <c r="P111" i="1" s="1"/>
  <c r="H111" i="1"/>
  <c r="G111" i="1"/>
  <c r="F111" i="1"/>
  <c r="E111" i="1"/>
  <c r="D111" i="1"/>
  <c r="C111" i="1"/>
  <c r="B111" i="1"/>
  <c r="I111" i="1" s="1"/>
  <c r="Q111" i="1" s="1"/>
  <c r="O110" i="1"/>
  <c r="N110" i="1"/>
  <c r="M110" i="1"/>
  <c r="L110" i="1"/>
  <c r="K110" i="1"/>
  <c r="J110" i="1"/>
  <c r="P110" i="1" s="1"/>
  <c r="H110" i="1"/>
  <c r="G110" i="1"/>
  <c r="F110" i="1"/>
  <c r="E110" i="1"/>
  <c r="D110" i="1"/>
  <c r="C110" i="1"/>
  <c r="B110" i="1"/>
  <c r="I110" i="1" s="1"/>
  <c r="Q110" i="1" s="1"/>
  <c r="O109" i="1"/>
  <c r="N109" i="1"/>
  <c r="M109" i="1"/>
  <c r="L109" i="1"/>
  <c r="P109" i="1" s="1"/>
  <c r="K109" i="1"/>
  <c r="J109" i="1"/>
  <c r="H109" i="1"/>
  <c r="G109" i="1"/>
  <c r="F109" i="1"/>
  <c r="E109" i="1"/>
  <c r="D109" i="1"/>
  <c r="C109" i="1"/>
  <c r="B109" i="1"/>
  <c r="I109" i="1" s="1"/>
  <c r="O108" i="1"/>
  <c r="N108" i="1"/>
  <c r="M108" i="1"/>
  <c r="L108" i="1"/>
  <c r="P108" i="1" s="1"/>
  <c r="K108" i="1"/>
  <c r="J108" i="1"/>
  <c r="H108" i="1"/>
  <c r="G108" i="1"/>
  <c r="F108" i="1"/>
  <c r="E108" i="1"/>
  <c r="D108" i="1"/>
  <c r="C108" i="1"/>
  <c r="B108" i="1"/>
  <c r="O107" i="1"/>
  <c r="N107" i="1"/>
  <c r="M107" i="1"/>
  <c r="L107" i="1"/>
  <c r="P107" i="1" s="1"/>
  <c r="K107" i="1"/>
  <c r="J107" i="1"/>
  <c r="H107" i="1"/>
  <c r="G107" i="1"/>
  <c r="F107" i="1"/>
  <c r="E107" i="1"/>
  <c r="D107" i="1"/>
  <c r="C107" i="1"/>
  <c r="B107" i="1"/>
  <c r="I107" i="1" s="1"/>
  <c r="O106" i="1"/>
  <c r="N106" i="1"/>
  <c r="M106" i="1"/>
  <c r="L106" i="1"/>
  <c r="P106" i="1" s="1"/>
  <c r="K106" i="1"/>
  <c r="J106" i="1"/>
  <c r="H106" i="1"/>
  <c r="G106" i="1"/>
  <c r="F106" i="1"/>
  <c r="E106" i="1"/>
  <c r="D106" i="1"/>
  <c r="C106" i="1"/>
  <c r="B106" i="1"/>
  <c r="O105" i="1"/>
  <c r="N105" i="1"/>
  <c r="M105" i="1"/>
  <c r="L105" i="1"/>
  <c r="P105" i="1" s="1"/>
  <c r="K105" i="1"/>
  <c r="J105" i="1"/>
  <c r="H105" i="1"/>
  <c r="G105" i="1"/>
  <c r="F105" i="1"/>
  <c r="E105" i="1"/>
  <c r="D105" i="1"/>
  <c r="C105" i="1"/>
  <c r="B105" i="1"/>
  <c r="I105" i="1" s="1"/>
  <c r="O104" i="1"/>
  <c r="N104" i="1"/>
  <c r="M104" i="1"/>
  <c r="L104" i="1"/>
  <c r="P104" i="1" s="1"/>
  <c r="K104" i="1"/>
  <c r="J104" i="1"/>
  <c r="H104" i="1"/>
  <c r="G104" i="1"/>
  <c r="F104" i="1"/>
  <c r="E104" i="1"/>
  <c r="D104" i="1"/>
  <c r="C104" i="1"/>
  <c r="B104" i="1"/>
  <c r="O103" i="1"/>
  <c r="N103" i="1"/>
  <c r="M103" i="1"/>
  <c r="L103" i="1"/>
  <c r="P103" i="1" s="1"/>
  <c r="K103" i="1"/>
  <c r="J103" i="1"/>
  <c r="H103" i="1"/>
  <c r="G103" i="1"/>
  <c r="F103" i="1"/>
  <c r="E103" i="1"/>
  <c r="D103" i="1"/>
  <c r="C103" i="1"/>
  <c r="B103" i="1"/>
  <c r="I103" i="1" s="1"/>
  <c r="O102" i="1"/>
  <c r="N102" i="1"/>
  <c r="M102" i="1"/>
  <c r="L102" i="1"/>
  <c r="P102" i="1" s="1"/>
  <c r="K102" i="1"/>
  <c r="J102" i="1"/>
  <c r="H102" i="1"/>
  <c r="G102" i="1"/>
  <c r="F102" i="1"/>
  <c r="E102" i="1"/>
  <c r="D102" i="1"/>
  <c r="C102" i="1"/>
  <c r="B102" i="1"/>
  <c r="O101" i="1"/>
  <c r="N101" i="1"/>
  <c r="M101" i="1"/>
  <c r="L101" i="1"/>
  <c r="P101" i="1" s="1"/>
  <c r="K101" i="1"/>
  <c r="J101" i="1"/>
  <c r="H101" i="1"/>
  <c r="G101" i="1"/>
  <c r="F101" i="1"/>
  <c r="E101" i="1"/>
  <c r="D101" i="1"/>
  <c r="C101" i="1"/>
  <c r="B101" i="1"/>
  <c r="I101" i="1" s="1"/>
  <c r="O100" i="1"/>
  <c r="N100" i="1"/>
  <c r="M100" i="1"/>
  <c r="L100" i="1"/>
  <c r="P100" i="1" s="1"/>
  <c r="K100" i="1"/>
  <c r="J100" i="1"/>
  <c r="H100" i="1"/>
  <c r="G100" i="1"/>
  <c r="F100" i="1"/>
  <c r="E100" i="1"/>
  <c r="D100" i="1"/>
  <c r="C100" i="1"/>
  <c r="B100" i="1"/>
  <c r="O99" i="1"/>
  <c r="N99" i="1"/>
  <c r="M99" i="1"/>
  <c r="L99" i="1"/>
  <c r="P99" i="1" s="1"/>
  <c r="K99" i="1"/>
  <c r="J99" i="1"/>
  <c r="H99" i="1"/>
  <c r="G99" i="1"/>
  <c r="F99" i="1"/>
  <c r="E99" i="1"/>
  <c r="D99" i="1"/>
  <c r="C99" i="1"/>
  <c r="B99" i="1"/>
  <c r="I99" i="1" s="1"/>
  <c r="O98" i="1"/>
  <c r="N98" i="1"/>
  <c r="M98" i="1"/>
  <c r="L98" i="1"/>
  <c r="K98" i="1"/>
  <c r="J98" i="1"/>
  <c r="P98" i="1" s="1"/>
  <c r="H98" i="1"/>
  <c r="G98" i="1"/>
  <c r="F98" i="1"/>
  <c r="E98" i="1"/>
  <c r="D98" i="1"/>
  <c r="C98" i="1"/>
  <c r="B98" i="1"/>
  <c r="O97" i="1"/>
  <c r="N97" i="1"/>
  <c r="M97" i="1"/>
  <c r="L97" i="1"/>
  <c r="K97" i="1"/>
  <c r="J97" i="1"/>
  <c r="P97" i="1" s="1"/>
  <c r="H97" i="1"/>
  <c r="G97" i="1"/>
  <c r="F97" i="1"/>
  <c r="E97" i="1"/>
  <c r="D97" i="1"/>
  <c r="C97" i="1"/>
  <c r="B97" i="1"/>
  <c r="I97" i="1" s="1"/>
  <c r="O96" i="1"/>
  <c r="N96" i="1"/>
  <c r="M96" i="1"/>
  <c r="L96" i="1"/>
  <c r="K96" i="1"/>
  <c r="J96" i="1"/>
  <c r="P96" i="1" s="1"/>
  <c r="H96" i="1"/>
  <c r="G96" i="1"/>
  <c r="F96" i="1"/>
  <c r="E96" i="1"/>
  <c r="D96" i="1"/>
  <c r="C96" i="1"/>
  <c r="B96" i="1"/>
  <c r="O95" i="1"/>
  <c r="N95" i="1"/>
  <c r="M95" i="1"/>
  <c r="L95" i="1"/>
  <c r="K95" i="1"/>
  <c r="J95" i="1"/>
  <c r="P95" i="1" s="1"/>
  <c r="H95" i="1"/>
  <c r="G95" i="1"/>
  <c r="F95" i="1"/>
  <c r="E95" i="1"/>
  <c r="D95" i="1"/>
  <c r="C95" i="1"/>
  <c r="B95" i="1"/>
  <c r="I95" i="1" s="1"/>
  <c r="O94" i="1"/>
  <c r="N94" i="1"/>
  <c r="M94" i="1"/>
  <c r="L94" i="1"/>
  <c r="K94" i="1"/>
  <c r="J94" i="1"/>
  <c r="P94" i="1" s="1"/>
  <c r="H94" i="1"/>
  <c r="G94" i="1"/>
  <c r="F94" i="1"/>
  <c r="E94" i="1"/>
  <c r="D94" i="1"/>
  <c r="C94" i="1"/>
  <c r="B94" i="1"/>
  <c r="O93" i="1"/>
  <c r="N93" i="1"/>
  <c r="M93" i="1"/>
  <c r="L93" i="1"/>
  <c r="K93" i="1"/>
  <c r="J93" i="1"/>
  <c r="P93" i="1" s="1"/>
  <c r="H93" i="1"/>
  <c r="G93" i="1"/>
  <c r="F93" i="1"/>
  <c r="E93" i="1"/>
  <c r="D93" i="1"/>
  <c r="C93" i="1"/>
  <c r="B93" i="1"/>
  <c r="I93" i="1" s="1"/>
  <c r="O92" i="1"/>
  <c r="N92" i="1"/>
  <c r="M92" i="1"/>
  <c r="L92" i="1"/>
  <c r="K92" i="1"/>
  <c r="J92" i="1"/>
  <c r="P92" i="1" s="1"/>
  <c r="H92" i="1"/>
  <c r="G92" i="1"/>
  <c r="F92" i="1"/>
  <c r="E92" i="1"/>
  <c r="D92" i="1"/>
  <c r="C92" i="1"/>
  <c r="B92" i="1"/>
  <c r="O91" i="1"/>
  <c r="N91" i="1"/>
  <c r="M91" i="1"/>
  <c r="L91" i="1"/>
  <c r="P91" i="1" s="1"/>
  <c r="K91" i="1"/>
  <c r="J91" i="1"/>
  <c r="H91" i="1"/>
  <c r="G91" i="1"/>
  <c r="F91" i="1"/>
  <c r="E91" i="1"/>
  <c r="D91" i="1"/>
  <c r="C91" i="1"/>
  <c r="B91" i="1"/>
  <c r="I91" i="1" s="1"/>
  <c r="O90" i="1"/>
  <c r="N90" i="1"/>
  <c r="M90" i="1"/>
  <c r="L90" i="1"/>
  <c r="K90" i="1"/>
  <c r="J90" i="1"/>
  <c r="P90" i="1" s="1"/>
  <c r="H90" i="1"/>
  <c r="G90" i="1"/>
  <c r="F90" i="1"/>
  <c r="E90" i="1"/>
  <c r="D90" i="1"/>
  <c r="C90" i="1"/>
  <c r="B90" i="1"/>
  <c r="O89" i="1"/>
  <c r="N89" i="1"/>
  <c r="M89" i="1"/>
  <c r="L89" i="1"/>
  <c r="K89" i="1"/>
  <c r="J89" i="1"/>
  <c r="P89" i="1" s="1"/>
  <c r="H89" i="1"/>
  <c r="G89" i="1"/>
  <c r="F89" i="1"/>
  <c r="E89" i="1"/>
  <c r="D89" i="1"/>
  <c r="C89" i="1"/>
  <c r="B89" i="1"/>
  <c r="I89" i="1" s="1"/>
  <c r="O88" i="1"/>
  <c r="N88" i="1"/>
  <c r="M88" i="1"/>
  <c r="L88" i="1"/>
  <c r="K88" i="1"/>
  <c r="J88" i="1"/>
  <c r="P88" i="1" s="1"/>
  <c r="H88" i="1"/>
  <c r="G88" i="1"/>
  <c r="F88" i="1"/>
  <c r="E88" i="1"/>
  <c r="D88" i="1"/>
  <c r="C88" i="1"/>
  <c r="B88" i="1"/>
  <c r="O87" i="1"/>
  <c r="N87" i="1"/>
  <c r="M87" i="1"/>
  <c r="L87" i="1"/>
  <c r="K87" i="1"/>
  <c r="J87" i="1"/>
  <c r="P87" i="1" s="1"/>
  <c r="H87" i="1"/>
  <c r="G87" i="1"/>
  <c r="F87" i="1"/>
  <c r="E87" i="1"/>
  <c r="D87" i="1"/>
  <c r="C87" i="1"/>
  <c r="B87" i="1"/>
  <c r="I87" i="1" s="1"/>
  <c r="O86" i="1"/>
  <c r="N86" i="1"/>
  <c r="M86" i="1"/>
  <c r="L86" i="1"/>
  <c r="K86" i="1"/>
  <c r="J86" i="1"/>
  <c r="P86" i="1" s="1"/>
  <c r="H86" i="1"/>
  <c r="G86" i="1"/>
  <c r="F86" i="1"/>
  <c r="E86" i="1"/>
  <c r="D86" i="1"/>
  <c r="C86" i="1"/>
  <c r="B86" i="1"/>
  <c r="O85" i="1"/>
  <c r="N85" i="1"/>
  <c r="M85" i="1"/>
  <c r="L85" i="1"/>
  <c r="K85" i="1"/>
  <c r="J85" i="1"/>
  <c r="P85" i="1" s="1"/>
  <c r="H85" i="1"/>
  <c r="G85" i="1"/>
  <c r="F85" i="1"/>
  <c r="E85" i="1"/>
  <c r="D85" i="1"/>
  <c r="C85" i="1"/>
  <c r="B85" i="1"/>
  <c r="I85" i="1" s="1"/>
  <c r="O84" i="1"/>
  <c r="N84" i="1"/>
  <c r="M84" i="1"/>
  <c r="L84" i="1"/>
  <c r="K84" i="1"/>
  <c r="J84" i="1"/>
  <c r="P84" i="1" s="1"/>
  <c r="H84" i="1"/>
  <c r="G84" i="1"/>
  <c r="F84" i="1"/>
  <c r="E84" i="1"/>
  <c r="D84" i="1"/>
  <c r="C84" i="1"/>
  <c r="B84" i="1"/>
  <c r="O83" i="1"/>
  <c r="N83" i="1"/>
  <c r="M83" i="1"/>
  <c r="L83" i="1"/>
  <c r="K83" i="1"/>
  <c r="J83" i="1"/>
  <c r="P83" i="1" s="1"/>
  <c r="H83" i="1"/>
  <c r="G83" i="1"/>
  <c r="F83" i="1"/>
  <c r="E83" i="1"/>
  <c r="D83" i="1"/>
  <c r="C83" i="1"/>
  <c r="B83" i="1"/>
  <c r="I83" i="1" s="1"/>
  <c r="O82" i="1"/>
  <c r="N82" i="1"/>
  <c r="M82" i="1"/>
  <c r="L82" i="1"/>
  <c r="K82" i="1"/>
  <c r="J82" i="1"/>
  <c r="P82" i="1" s="1"/>
  <c r="H82" i="1"/>
  <c r="G82" i="1"/>
  <c r="F82" i="1"/>
  <c r="E82" i="1"/>
  <c r="D82" i="1"/>
  <c r="C82" i="1"/>
  <c r="B82" i="1"/>
  <c r="O81" i="1"/>
  <c r="N81" i="1"/>
  <c r="M81" i="1"/>
  <c r="L81" i="1"/>
  <c r="K81" i="1"/>
  <c r="J81" i="1"/>
  <c r="P81" i="1" s="1"/>
  <c r="H81" i="1"/>
  <c r="G81" i="1"/>
  <c r="F81" i="1"/>
  <c r="E81" i="1"/>
  <c r="D81" i="1"/>
  <c r="C81" i="1"/>
  <c r="B81" i="1"/>
  <c r="I81" i="1" s="1"/>
  <c r="O80" i="1"/>
  <c r="N80" i="1"/>
  <c r="M80" i="1"/>
  <c r="L80" i="1"/>
  <c r="K80" i="1"/>
  <c r="J80" i="1"/>
  <c r="P80" i="1" s="1"/>
  <c r="H80" i="1"/>
  <c r="G80" i="1"/>
  <c r="F80" i="1"/>
  <c r="E80" i="1"/>
  <c r="D80" i="1"/>
  <c r="C80" i="1"/>
  <c r="B80" i="1"/>
  <c r="O79" i="1"/>
  <c r="N79" i="1"/>
  <c r="M79" i="1"/>
  <c r="L79" i="1"/>
  <c r="P79" i="1" s="1"/>
  <c r="K79" i="1"/>
  <c r="J79" i="1"/>
  <c r="H79" i="1"/>
  <c r="G79" i="1"/>
  <c r="F79" i="1"/>
  <c r="E79" i="1"/>
  <c r="D79" i="1"/>
  <c r="C79" i="1"/>
  <c r="B79" i="1"/>
  <c r="I79" i="1" s="1"/>
  <c r="O78" i="1"/>
  <c r="N78" i="1"/>
  <c r="M78" i="1"/>
  <c r="L78" i="1"/>
  <c r="K78" i="1"/>
  <c r="J78" i="1"/>
  <c r="P78" i="1" s="1"/>
  <c r="H78" i="1"/>
  <c r="G78" i="1"/>
  <c r="F78" i="1"/>
  <c r="E78" i="1"/>
  <c r="D78" i="1"/>
  <c r="C78" i="1"/>
  <c r="B78" i="1"/>
  <c r="O77" i="1"/>
  <c r="N77" i="1"/>
  <c r="M77" i="1"/>
  <c r="L77" i="1"/>
  <c r="P77" i="1" s="1"/>
  <c r="K77" i="1"/>
  <c r="J77" i="1"/>
  <c r="H77" i="1"/>
  <c r="G77" i="1"/>
  <c r="F77" i="1"/>
  <c r="E77" i="1"/>
  <c r="D77" i="1"/>
  <c r="C77" i="1"/>
  <c r="B77" i="1"/>
  <c r="I77" i="1" s="1"/>
  <c r="O76" i="1"/>
  <c r="N76" i="1"/>
  <c r="M76" i="1"/>
  <c r="L76" i="1"/>
  <c r="K76" i="1"/>
  <c r="J76" i="1"/>
  <c r="P76" i="1" s="1"/>
  <c r="H76" i="1"/>
  <c r="G76" i="1"/>
  <c r="F76" i="1"/>
  <c r="E76" i="1"/>
  <c r="D76" i="1"/>
  <c r="C76" i="1"/>
  <c r="B76" i="1"/>
  <c r="O75" i="1"/>
  <c r="N75" i="1"/>
  <c r="M75" i="1"/>
  <c r="L75" i="1"/>
  <c r="P75" i="1" s="1"/>
  <c r="K75" i="1"/>
  <c r="J75" i="1"/>
  <c r="H75" i="1"/>
  <c r="G75" i="1"/>
  <c r="F75" i="1"/>
  <c r="E75" i="1"/>
  <c r="D75" i="1"/>
  <c r="C75" i="1"/>
  <c r="B75" i="1"/>
  <c r="I75" i="1" s="1"/>
  <c r="O74" i="1"/>
  <c r="N74" i="1"/>
  <c r="M74" i="1"/>
  <c r="L74" i="1"/>
  <c r="K74" i="1"/>
  <c r="J74" i="1"/>
  <c r="P74" i="1" s="1"/>
  <c r="H74" i="1"/>
  <c r="G74" i="1"/>
  <c r="F74" i="1"/>
  <c r="E74" i="1"/>
  <c r="D74" i="1"/>
  <c r="C74" i="1"/>
  <c r="B74" i="1"/>
  <c r="O73" i="1"/>
  <c r="N73" i="1"/>
  <c r="M73" i="1"/>
  <c r="L73" i="1"/>
  <c r="P73" i="1" s="1"/>
  <c r="K73" i="1"/>
  <c r="J73" i="1"/>
  <c r="H73" i="1"/>
  <c r="G73" i="1"/>
  <c r="F73" i="1"/>
  <c r="E73" i="1"/>
  <c r="D73" i="1"/>
  <c r="C73" i="1"/>
  <c r="B73" i="1"/>
  <c r="I73" i="1" s="1"/>
  <c r="O72" i="1"/>
  <c r="N72" i="1"/>
  <c r="M72" i="1"/>
  <c r="L72" i="1"/>
  <c r="K72" i="1"/>
  <c r="J72" i="1"/>
  <c r="P72" i="1" s="1"/>
  <c r="H72" i="1"/>
  <c r="G72" i="1"/>
  <c r="F72" i="1"/>
  <c r="E72" i="1"/>
  <c r="D72" i="1"/>
  <c r="C72" i="1"/>
  <c r="B72" i="1"/>
  <c r="O71" i="1"/>
  <c r="N71" i="1"/>
  <c r="M71" i="1"/>
  <c r="L71" i="1"/>
  <c r="P71" i="1" s="1"/>
  <c r="K71" i="1"/>
  <c r="J71" i="1"/>
  <c r="H71" i="1"/>
  <c r="G71" i="1"/>
  <c r="F71" i="1"/>
  <c r="E71" i="1"/>
  <c r="D71" i="1"/>
  <c r="C71" i="1"/>
  <c r="B71" i="1"/>
  <c r="I71" i="1" s="1"/>
  <c r="O70" i="1"/>
  <c r="N70" i="1"/>
  <c r="M70" i="1"/>
  <c r="L70" i="1"/>
  <c r="K70" i="1"/>
  <c r="J70" i="1"/>
  <c r="P70" i="1" s="1"/>
  <c r="H70" i="1"/>
  <c r="G70" i="1"/>
  <c r="F70" i="1"/>
  <c r="E70" i="1"/>
  <c r="D70" i="1"/>
  <c r="C70" i="1"/>
  <c r="B70" i="1"/>
  <c r="O69" i="1"/>
  <c r="N69" i="1"/>
  <c r="M69" i="1"/>
  <c r="L69" i="1"/>
  <c r="P69" i="1" s="1"/>
  <c r="K69" i="1"/>
  <c r="J69" i="1"/>
  <c r="H69" i="1"/>
  <c r="G69" i="1"/>
  <c r="F69" i="1"/>
  <c r="E69" i="1"/>
  <c r="D69" i="1"/>
  <c r="C69" i="1"/>
  <c r="B69" i="1"/>
  <c r="I69" i="1" s="1"/>
  <c r="O68" i="1"/>
  <c r="N68" i="1"/>
  <c r="M68" i="1"/>
  <c r="L68" i="1"/>
  <c r="K68" i="1"/>
  <c r="J68" i="1"/>
  <c r="P68" i="1" s="1"/>
  <c r="H68" i="1"/>
  <c r="G68" i="1"/>
  <c r="F68" i="1"/>
  <c r="E68" i="1"/>
  <c r="D68" i="1"/>
  <c r="C68" i="1"/>
  <c r="B68" i="1"/>
  <c r="O67" i="1"/>
  <c r="N67" i="1"/>
  <c r="M67" i="1"/>
  <c r="L67" i="1"/>
  <c r="P67" i="1" s="1"/>
  <c r="K67" i="1"/>
  <c r="J67" i="1"/>
  <c r="H67" i="1"/>
  <c r="G67" i="1"/>
  <c r="F67" i="1"/>
  <c r="E67" i="1"/>
  <c r="D67" i="1"/>
  <c r="C67" i="1"/>
  <c r="B67" i="1"/>
  <c r="O66" i="1"/>
  <c r="N66" i="1"/>
  <c r="M66" i="1"/>
  <c r="L66" i="1"/>
  <c r="K66" i="1"/>
  <c r="J66" i="1"/>
  <c r="P66" i="1" s="1"/>
  <c r="H66" i="1"/>
  <c r="G66" i="1"/>
  <c r="F66" i="1"/>
  <c r="E66" i="1"/>
  <c r="D66" i="1"/>
  <c r="C66" i="1"/>
  <c r="B66" i="1"/>
  <c r="O65" i="1"/>
  <c r="N65" i="1"/>
  <c r="M65" i="1"/>
  <c r="L65" i="1"/>
  <c r="P65" i="1" s="1"/>
  <c r="K65" i="1"/>
  <c r="J65" i="1"/>
  <c r="H65" i="1"/>
  <c r="G65" i="1"/>
  <c r="F65" i="1"/>
  <c r="E65" i="1"/>
  <c r="D65" i="1"/>
  <c r="C65" i="1"/>
  <c r="B65" i="1"/>
  <c r="O64" i="1"/>
  <c r="N64" i="1"/>
  <c r="M64" i="1"/>
  <c r="L64" i="1"/>
  <c r="K64" i="1"/>
  <c r="J64" i="1"/>
  <c r="P64" i="1" s="1"/>
  <c r="H64" i="1"/>
  <c r="G64" i="1"/>
  <c r="F64" i="1"/>
  <c r="E64" i="1"/>
  <c r="D64" i="1"/>
  <c r="C64" i="1"/>
  <c r="B64" i="1"/>
  <c r="O63" i="1"/>
  <c r="N63" i="1"/>
  <c r="M63" i="1"/>
  <c r="L63" i="1"/>
  <c r="P63" i="1" s="1"/>
  <c r="K63" i="1"/>
  <c r="J63" i="1"/>
  <c r="H63" i="1"/>
  <c r="G63" i="1"/>
  <c r="F63" i="1"/>
  <c r="E63" i="1"/>
  <c r="D63" i="1"/>
  <c r="C63" i="1"/>
  <c r="B63" i="1"/>
  <c r="O62" i="1"/>
  <c r="N62" i="1"/>
  <c r="M62" i="1"/>
  <c r="L62" i="1"/>
  <c r="K62" i="1"/>
  <c r="J62" i="1"/>
  <c r="P62" i="1" s="1"/>
  <c r="H62" i="1"/>
  <c r="G62" i="1"/>
  <c r="F62" i="1"/>
  <c r="E62" i="1"/>
  <c r="D62" i="1"/>
  <c r="C62" i="1"/>
  <c r="B62" i="1"/>
  <c r="O61" i="1"/>
  <c r="N61" i="1"/>
  <c r="M61" i="1"/>
  <c r="L61" i="1"/>
  <c r="P61" i="1" s="1"/>
  <c r="K61" i="1"/>
  <c r="J61" i="1"/>
  <c r="H61" i="1"/>
  <c r="G61" i="1"/>
  <c r="F61" i="1"/>
  <c r="E61" i="1"/>
  <c r="D61" i="1"/>
  <c r="C61" i="1"/>
  <c r="B61" i="1"/>
  <c r="O60" i="1"/>
  <c r="N60" i="1"/>
  <c r="M60" i="1"/>
  <c r="L60" i="1"/>
  <c r="K60" i="1"/>
  <c r="J60" i="1"/>
  <c r="P60" i="1" s="1"/>
  <c r="H60" i="1"/>
  <c r="G60" i="1"/>
  <c r="F60" i="1"/>
  <c r="E60" i="1"/>
  <c r="D60" i="1"/>
  <c r="C60" i="1"/>
  <c r="B60" i="1"/>
  <c r="O59" i="1"/>
  <c r="N59" i="1"/>
  <c r="M59" i="1"/>
  <c r="L59" i="1"/>
  <c r="P59" i="1" s="1"/>
  <c r="K59" i="1"/>
  <c r="J59" i="1"/>
  <c r="H59" i="1"/>
  <c r="G59" i="1"/>
  <c r="F59" i="1"/>
  <c r="E59" i="1"/>
  <c r="D59" i="1"/>
  <c r="C59" i="1"/>
  <c r="B59" i="1"/>
  <c r="O58" i="1"/>
  <c r="N58" i="1"/>
  <c r="M58" i="1"/>
  <c r="L58" i="1"/>
  <c r="K58" i="1"/>
  <c r="J58" i="1"/>
  <c r="P58" i="1" s="1"/>
  <c r="H58" i="1"/>
  <c r="G58" i="1"/>
  <c r="F58" i="1"/>
  <c r="E58" i="1"/>
  <c r="D58" i="1"/>
  <c r="C58" i="1"/>
  <c r="B58" i="1"/>
  <c r="O57" i="1"/>
  <c r="N57" i="1"/>
  <c r="M57" i="1"/>
  <c r="L57" i="1"/>
  <c r="P57" i="1" s="1"/>
  <c r="K57" i="1"/>
  <c r="J57" i="1"/>
  <c r="H57" i="1"/>
  <c r="G57" i="1"/>
  <c r="F57" i="1"/>
  <c r="E57" i="1"/>
  <c r="D57" i="1"/>
  <c r="C57" i="1"/>
  <c r="B57" i="1"/>
  <c r="O56" i="1"/>
  <c r="N56" i="1"/>
  <c r="M56" i="1"/>
  <c r="L56" i="1"/>
  <c r="K56" i="1"/>
  <c r="J56" i="1"/>
  <c r="P56" i="1" s="1"/>
  <c r="H56" i="1"/>
  <c r="G56" i="1"/>
  <c r="F56" i="1"/>
  <c r="E56" i="1"/>
  <c r="D56" i="1"/>
  <c r="C56" i="1"/>
  <c r="B56" i="1"/>
  <c r="O55" i="1"/>
  <c r="N55" i="1"/>
  <c r="M55" i="1"/>
  <c r="L55" i="1"/>
  <c r="P55" i="1" s="1"/>
  <c r="K55" i="1"/>
  <c r="J55" i="1"/>
  <c r="H55" i="1"/>
  <c r="G55" i="1"/>
  <c r="F55" i="1"/>
  <c r="E55" i="1"/>
  <c r="D55" i="1"/>
  <c r="C55" i="1"/>
  <c r="B55" i="1"/>
  <c r="O54" i="1"/>
  <c r="N54" i="1"/>
  <c r="M54" i="1"/>
  <c r="L54" i="1"/>
  <c r="K54" i="1"/>
  <c r="J54" i="1"/>
  <c r="P54" i="1" s="1"/>
  <c r="H54" i="1"/>
  <c r="G54" i="1"/>
  <c r="F54" i="1"/>
  <c r="E54" i="1"/>
  <c r="D54" i="1"/>
  <c r="C54" i="1"/>
  <c r="B54" i="1"/>
  <c r="O53" i="1"/>
  <c r="N53" i="1"/>
  <c r="M53" i="1"/>
  <c r="L53" i="1"/>
  <c r="P53" i="1" s="1"/>
  <c r="K53" i="1"/>
  <c r="J53" i="1"/>
  <c r="H53" i="1"/>
  <c r="G53" i="1"/>
  <c r="F53" i="1"/>
  <c r="E53" i="1"/>
  <c r="D53" i="1"/>
  <c r="C53" i="1"/>
  <c r="B53" i="1"/>
  <c r="O52" i="1"/>
  <c r="N52" i="1"/>
  <c r="M52" i="1"/>
  <c r="L52" i="1"/>
  <c r="K52" i="1"/>
  <c r="J52" i="1"/>
  <c r="P52" i="1" s="1"/>
  <c r="H52" i="1"/>
  <c r="G52" i="1"/>
  <c r="F52" i="1"/>
  <c r="E52" i="1"/>
  <c r="D52" i="1"/>
  <c r="C52" i="1"/>
  <c r="B52" i="1"/>
  <c r="O51" i="1"/>
  <c r="N51" i="1"/>
  <c r="M51" i="1"/>
  <c r="L51" i="1"/>
  <c r="P51" i="1" s="1"/>
  <c r="K51" i="1"/>
  <c r="J51" i="1"/>
  <c r="H51" i="1"/>
  <c r="G51" i="1"/>
  <c r="F51" i="1"/>
  <c r="E51" i="1"/>
  <c r="D51" i="1"/>
  <c r="C51" i="1"/>
  <c r="B51" i="1"/>
  <c r="O50" i="1"/>
  <c r="N50" i="1"/>
  <c r="M50" i="1"/>
  <c r="L50" i="1"/>
  <c r="K50" i="1"/>
  <c r="J50" i="1"/>
  <c r="P50" i="1" s="1"/>
  <c r="H50" i="1"/>
  <c r="G50" i="1"/>
  <c r="F50" i="1"/>
  <c r="E50" i="1"/>
  <c r="D50" i="1"/>
  <c r="C50" i="1"/>
  <c r="B50" i="1"/>
  <c r="O49" i="1"/>
  <c r="N49" i="1"/>
  <c r="M49" i="1"/>
  <c r="L49" i="1"/>
  <c r="P49" i="1" s="1"/>
  <c r="K49" i="1"/>
  <c r="J49" i="1"/>
  <c r="H49" i="1"/>
  <c r="G49" i="1"/>
  <c r="F49" i="1"/>
  <c r="E49" i="1"/>
  <c r="D49" i="1"/>
  <c r="C49" i="1"/>
  <c r="B49" i="1"/>
  <c r="O48" i="1"/>
  <c r="N48" i="1"/>
  <c r="M48" i="1"/>
  <c r="L48" i="1"/>
  <c r="K48" i="1"/>
  <c r="J48" i="1"/>
  <c r="P48" i="1" s="1"/>
  <c r="H48" i="1"/>
  <c r="G48" i="1"/>
  <c r="F48" i="1"/>
  <c r="E48" i="1"/>
  <c r="D48" i="1"/>
  <c r="C48" i="1"/>
  <c r="B48" i="1"/>
  <c r="O47" i="1"/>
  <c r="N47" i="1"/>
  <c r="M47" i="1"/>
  <c r="L47" i="1"/>
  <c r="P47" i="1" s="1"/>
  <c r="K47" i="1"/>
  <c r="J47" i="1"/>
  <c r="H47" i="1"/>
  <c r="G47" i="1"/>
  <c r="F47" i="1"/>
  <c r="E47" i="1"/>
  <c r="D47" i="1"/>
  <c r="C47" i="1"/>
  <c r="B47" i="1"/>
  <c r="O46" i="1"/>
  <c r="N46" i="1"/>
  <c r="M46" i="1"/>
  <c r="L46" i="1"/>
  <c r="K46" i="1"/>
  <c r="J46" i="1"/>
  <c r="P46" i="1" s="1"/>
  <c r="H46" i="1"/>
  <c r="G46" i="1"/>
  <c r="F46" i="1"/>
  <c r="E46" i="1"/>
  <c r="D46" i="1"/>
  <c r="C46" i="1"/>
  <c r="B46" i="1"/>
  <c r="O45" i="1"/>
  <c r="N45" i="1"/>
  <c r="M45" i="1"/>
  <c r="L45" i="1"/>
  <c r="P45" i="1" s="1"/>
  <c r="K45" i="1"/>
  <c r="J45" i="1"/>
  <c r="H45" i="1"/>
  <c r="G45" i="1"/>
  <c r="F45" i="1"/>
  <c r="E45" i="1"/>
  <c r="D45" i="1"/>
  <c r="C45" i="1"/>
  <c r="B45" i="1"/>
  <c r="O44" i="1"/>
  <c r="N44" i="1"/>
  <c r="M44" i="1"/>
  <c r="L44" i="1"/>
  <c r="K44" i="1"/>
  <c r="J44" i="1"/>
  <c r="P44" i="1" s="1"/>
  <c r="H44" i="1"/>
  <c r="G44" i="1"/>
  <c r="F44" i="1"/>
  <c r="E44" i="1"/>
  <c r="D44" i="1"/>
  <c r="C44" i="1"/>
  <c r="B44" i="1"/>
  <c r="O43" i="1"/>
  <c r="N43" i="1"/>
  <c r="M43" i="1"/>
  <c r="L43" i="1"/>
  <c r="P43" i="1" s="1"/>
  <c r="K43" i="1"/>
  <c r="J43" i="1"/>
  <c r="H43" i="1"/>
  <c r="G43" i="1"/>
  <c r="F43" i="1"/>
  <c r="E43" i="1"/>
  <c r="D43" i="1"/>
  <c r="C43" i="1"/>
  <c r="B43" i="1"/>
  <c r="O42" i="1"/>
  <c r="N42" i="1"/>
  <c r="M42" i="1"/>
  <c r="L42" i="1"/>
  <c r="K42" i="1"/>
  <c r="J42" i="1"/>
  <c r="P42" i="1" s="1"/>
  <c r="H42" i="1"/>
  <c r="G42" i="1"/>
  <c r="F42" i="1"/>
  <c r="E42" i="1"/>
  <c r="D42" i="1"/>
  <c r="C42" i="1"/>
  <c r="B42" i="1"/>
  <c r="O41" i="1"/>
  <c r="N41" i="1"/>
  <c r="M41" i="1"/>
  <c r="L41" i="1"/>
  <c r="P41" i="1" s="1"/>
  <c r="K41" i="1"/>
  <c r="J41" i="1"/>
  <c r="H41" i="1"/>
  <c r="G41" i="1"/>
  <c r="F41" i="1"/>
  <c r="E41" i="1"/>
  <c r="D41" i="1"/>
  <c r="C41" i="1"/>
  <c r="B41" i="1"/>
  <c r="O40" i="1"/>
  <c r="N40" i="1"/>
  <c r="M40" i="1"/>
  <c r="L40" i="1"/>
  <c r="K40" i="1"/>
  <c r="J40" i="1"/>
  <c r="P40" i="1" s="1"/>
  <c r="H40" i="1"/>
  <c r="G40" i="1"/>
  <c r="F40" i="1"/>
  <c r="E40" i="1"/>
  <c r="D40" i="1"/>
  <c r="C40" i="1"/>
  <c r="B40" i="1"/>
  <c r="O39" i="1"/>
  <c r="N39" i="1"/>
  <c r="M39" i="1"/>
  <c r="L39" i="1"/>
  <c r="P39" i="1" s="1"/>
  <c r="K39" i="1"/>
  <c r="J39" i="1"/>
  <c r="H39" i="1"/>
  <c r="G39" i="1"/>
  <c r="F39" i="1"/>
  <c r="E39" i="1"/>
  <c r="D39" i="1"/>
  <c r="C39" i="1"/>
  <c r="B39" i="1"/>
  <c r="O38" i="1"/>
  <c r="N38" i="1"/>
  <c r="M38" i="1"/>
  <c r="L38" i="1"/>
  <c r="K38" i="1"/>
  <c r="J38" i="1"/>
  <c r="P38" i="1" s="1"/>
  <c r="H38" i="1"/>
  <c r="G38" i="1"/>
  <c r="F38" i="1"/>
  <c r="E38" i="1"/>
  <c r="D38" i="1"/>
  <c r="C38" i="1"/>
  <c r="B38" i="1"/>
  <c r="O37" i="1"/>
  <c r="N37" i="1"/>
  <c r="M37" i="1"/>
  <c r="L37" i="1"/>
  <c r="P37" i="1" s="1"/>
  <c r="K37" i="1"/>
  <c r="J37" i="1"/>
  <c r="H37" i="1"/>
  <c r="G37" i="1"/>
  <c r="F37" i="1"/>
  <c r="E37" i="1"/>
  <c r="D37" i="1"/>
  <c r="C37" i="1"/>
  <c r="B37" i="1"/>
  <c r="O36" i="1"/>
  <c r="N36" i="1"/>
  <c r="M36" i="1"/>
  <c r="L36" i="1"/>
  <c r="K36" i="1"/>
  <c r="J36" i="1"/>
  <c r="P36" i="1" s="1"/>
  <c r="H36" i="1"/>
  <c r="G36" i="1"/>
  <c r="F36" i="1"/>
  <c r="E36" i="1"/>
  <c r="D36" i="1"/>
  <c r="C36" i="1"/>
  <c r="B36" i="1"/>
  <c r="I36" i="1" s="1"/>
  <c r="O35" i="1"/>
  <c r="N35" i="1"/>
  <c r="M35" i="1"/>
  <c r="L35" i="1"/>
  <c r="K35" i="1"/>
  <c r="J35" i="1"/>
  <c r="P35" i="1" s="1"/>
  <c r="H35" i="1"/>
  <c r="G35" i="1"/>
  <c r="F35" i="1"/>
  <c r="E35" i="1"/>
  <c r="D35" i="1"/>
  <c r="C35" i="1"/>
  <c r="B35" i="1"/>
  <c r="I35" i="1" s="1"/>
  <c r="Q35" i="1" s="1"/>
  <c r="O34" i="1"/>
  <c r="N34" i="1"/>
  <c r="M34" i="1"/>
  <c r="L34" i="1"/>
  <c r="K34" i="1"/>
  <c r="J34" i="1"/>
  <c r="P34" i="1" s="1"/>
  <c r="H34" i="1"/>
  <c r="G34" i="1"/>
  <c r="F34" i="1"/>
  <c r="E34" i="1"/>
  <c r="D34" i="1"/>
  <c r="C34" i="1"/>
  <c r="B34" i="1"/>
  <c r="I34" i="1" s="1"/>
  <c r="Q34" i="1" s="1"/>
  <c r="O33" i="1"/>
  <c r="N33" i="1"/>
  <c r="M33" i="1"/>
  <c r="L33" i="1"/>
  <c r="K33" i="1"/>
  <c r="J33" i="1"/>
  <c r="P33" i="1" s="1"/>
  <c r="H33" i="1"/>
  <c r="G33" i="1"/>
  <c r="F33" i="1"/>
  <c r="E33" i="1"/>
  <c r="D33" i="1"/>
  <c r="C33" i="1"/>
  <c r="B33" i="1"/>
  <c r="I33" i="1" s="1"/>
  <c r="Q33" i="1" s="1"/>
  <c r="O32" i="1"/>
  <c r="N32" i="1"/>
  <c r="M32" i="1"/>
  <c r="L32" i="1"/>
  <c r="K32" i="1"/>
  <c r="J32" i="1"/>
  <c r="P32" i="1" s="1"/>
  <c r="H32" i="1"/>
  <c r="G32" i="1"/>
  <c r="F32" i="1"/>
  <c r="E32" i="1"/>
  <c r="D32" i="1"/>
  <c r="C32" i="1"/>
  <c r="B32" i="1"/>
  <c r="I32" i="1" s="1"/>
  <c r="O31" i="1"/>
  <c r="N31" i="1"/>
  <c r="M31" i="1"/>
  <c r="L31" i="1"/>
  <c r="K31" i="1"/>
  <c r="J31" i="1"/>
  <c r="P31" i="1" s="1"/>
  <c r="H31" i="1"/>
  <c r="G31" i="1"/>
  <c r="F31" i="1"/>
  <c r="E31" i="1"/>
  <c r="D31" i="1"/>
  <c r="C31" i="1"/>
  <c r="B31" i="1"/>
  <c r="I31" i="1" s="1"/>
  <c r="O30" i="1"/>
  <c r="N30" i="1"/>
  <c r="M30" i="1"/>
  <c r="L30" i="1"/>
  <c r="K30" i="1"/>
  <c r="J30" i="1"/>
  <c r="P30" i="1" s="1"/>
  <c r="H30" i="1"/>
  <c r="G30" i="1"/>
  <c r="F30" i="1"/>
  <c r="E30" i="1"/>
  <c r="D30" i="1"/>
  <c r="C30" i="1"/>
  <c r="B30" i="1"/>
  <c r="I30" i="1" s="1"/>
  <c r="Q30" i="1" s="1"/>
  <c r="O29" i="1"/>
  <c r="N29" i="1"/>
  <c r="M29" i="1"/>
  <c r="L29" i="1"/>
  <c r="K29" i="1"/>
  <c r="J29" i="1"/>
  <c r="P29" i="1" s="1"/>
  <c r="H29" i="1"/>
  <c r="G29" i="1"/>
  <c r="F29" i="1"/>
  <c r="E29" i="1"/>
  <c r="D29" i="1"/>
  <c r="C29" i="1"/>
  <c r="B29" i="1"/>
  <c r="I29" i="1" s="1"/>
  <c r="Q29" i="1" s="1"/>
  <c r="O28" i="1"/>
  <c r="N28" i="1"/>
  <c r="M28" i="1"/>
  <c r="L28" i="1"/>
  <c r="K28" i="1"/>
  <c r="J28" i="1"/>
  <c r="P28" i="1" s="1"/>
  <c r="H28" i="1"/>
  <c r="G28" i="1"/>
  <c r="F28" i="1"/>
  <c r="E28" i="1"/>
  <c r="D28" i="1"/>
  <c r="C28" i="1"/>
  <c r="B28" i="1"/>
  <c r="I28" i="1" s="1"/>
  <c r="O27" i="1"/>
  <c r="N27" i="1"/>
  <c r="M27" i="1"/>
  <c r="L27" i="1"/>
  <c r="K27" i="1"/>
  <c r="J27" i="1"/>
  <c r="P27" i="1" s="1"/>
  <c r="H27" i="1"/>
  <c r="G27" i="1"/>
  <c r="F27" i="1"/>
  <c r="E27" i="1"/>
  <c r="D27" i="1"/>
  <c r="C27" i="1"/>
  <c r="B27" i="1"/>
  <c r="I27" i="1" s="1"/>
  <c r="O26" i="1"/>
  <c r="N26" i="1"/>
  <c r="M26" i="1"/>
  <c r="L26" i="1"/>
  <c r="K26" i="1"/>
  <c r="J26" i="1"/>
  <c r="P26" i="1" s="1"/>
  <c r="H26" i="1"/>
  <c r="G26" i="1"/>
  <c r="F26" i="1"/>
  <c r="E26" i="1"/>
  <c r="D26" i="1"/>
  <c r="C26" i="1"/>
  <c r="B26" i="1"/>
  <c r="I26" i="1" s="1"/>
  <c r="Q26" i="1" s="1"/>
  <c r="O25" i="1"/>
  <c r="N25" i="1"/>
  <c r="M25" i="1"/>
  <c r="L25" i="1"/>
  <c r="K25" i="1"/>
  <c r="J25" i="1"/>
  <c r="P25" i="1" s="1"/>
  <c r="H25" i="1"/>
  <c r="G25" i="1"/>
  <c r="F25" i="1"/>
  <c r="E25" i="1"/>
  <c r="D25" i="1"/>
  <c r="C25" i="1"/>
  <c r="B25" i="1"/>
  <c r="I25" i="1" s="1"/>
  <c r="Q25" i="1" s="1"/>
  <c r="O24" i="1"/>
  <c r="N24" i="1"/>
  <c r="M24" i="1"/>
  <c r="L24" i="1"/>
  <c r="K24" i="1"/>
  <c r="J24" i="1"/>
  <c r="P24" i="1" s="1"/>
  <c r="H24" i="1"/>
  <c r="G24" i="1"/>
  <c r="F24" i="1"/>
  <c r="E24" i="1"/>
  <c r="D24" i="1"/>
  <c r="C24" i="1"/>
  <c r="B24" i="1"/>
  <c r="I24" i="1" s="1"/>
  <c r="O23" i="1"/>
  <c r="N23" i="1"/>
  <c r="M23" i="1"/>
  <c r="L23" i="1"/>
  <c r="K23" i="1"/>
  <c r="J23" i="1"/>
  <c r="P23" i="1" s="1"/>
  <c r="H23" i="1"/>
  <c r="G23" i="1"/>
  <c r="F23" i="1"/>
  <c r="E23" i="1"/>
  <c r="D23" i="1"/>
  <c r="C23" i="1"/>
  <c r="B23" i="1"/>
  <c r="I23" i="1" s="1"/>
  <c r="O22" i="1"/>
  <c r="N22" i="1"/>
  <c r="M22" i="1"/>
  <c r="L22" i="1"/>
  <c r="P22" i="1" s="1"/>
  <c r="K22" i="1"/>
  <c r="J22" i="1"/>
  <c r="H22" i="1"/>
  <c r="G22" i="1"/>
  <c r="F22" i="1"/>
  <c r="E22" i="1"/>
  <c r="D22" i="1"/>
  <c r="C22" i="1"/>
  <c r="B22" i="1"/>
  <c r="I22" i="1" s="1"/>
  <c r="Q22" i="1" s="1"/>
  <c r="O21" i="1"/>
  <c r="N21" i="1"/>
  <c r="M21" i="1"/>
  <c r="L21" i="1"/>
  <c r="P21" i="1" s="1"/>
  <c r="K21" i="1"/>
  <c r="J21" i="1"/>
  <c r="H21" i="1"/>
  <c r="G21" i="1"/>
  <c r="F21" i="1"/>
  <c r="E21" i="1"/>
  <c r="D21" i="1"/>
  <c r="C21" i="1"/>
  <c r="B21" i="1"/>
  <c r="I21" i="1" s="1"/>
  <c r="O20" i="1"/>
  <c r="N20" i="1"/>
  <c r="M20" i="1"/>
  <c r="L20" i="1"/>
  <c r="P20" i="1" s="1"/>
  <c r="K20" i="1"/>
  <c r="J20" i="1"/>
  <c r="H20" i="1"/>
  <c r="G20" i="1"/>
  <c r="F20" i="1"/>
  <c r="E20" i="1"/>
  <c r="D20" i="1"/>
  <c r="C20" i="1"/>
  <c r="B20" i="1"/>
  <c r="I20" i="1" s="1"/>
  <c r="O19" i="1"/>
  <c r="N19" i="1"/>
  <c r="M19" i="1"/>
  <c r="L19" i="1"/>
  <c r="P19" i="1" s="1"/>
  <c r="K19" i="1"/>
  <c r="J19" i="1"/>
  <c r="H19" i="1"/>
  <c r="G19" i="1"/>
  <c r="F19" i="1"/>
  <c r="E19" i="1"/>
  <c r="D19" i="1"/>
  <c r="C19" i="1"/>
  <c r="B19" i="1"/>
  <c r="I19" i="1" s="1"/>
  <c r="Q19" i="1" s="1"/>
  <c r="O18" i="1"/>
  <c r="N18" i="1"/>
  <c r="M18" i="1"/>
  <c r="L18" i="1"/>
  <c r="P18" i="1" s="1"/>
  <c r="K18" i="1"/>
  <c r="J18" i="1"/>
  <c r="H18" i="1"/>
  <c r="G18" i="1"/>
  <c r="F18" i="1"/>
  <c r="E18" i="1"/>
  <c r="D18" i="1"/>
  <c r="C18" i="1"/>
  <c r="B18" i="1"/>
  <c r="I18" i="1" s="1"/>
  <c r="Q18" i="1" s="1"/>
  <c r="O17" i="1"/>
  <c r="N17" i="1"/>
  <c r="M17" i="1"/>
  <c r="L17" i="1"/>
  <c r="P17" i="1" s="1"/>
  <c r="K17" i="1"/>
  <c r="J17" i="1"/>
  <c r="H17" i="1"/>
  <c r="G17" i="1"/>
  <c r="F17" i="1"/>
  <c r="E17" i="1"/>
  <c r="D17" i="1"/>
  <c r="C17" i="1"/>
  <c r="B17" i="1"/>
  <c r="I17" i="1" s="1"/>
  <c r="O16" i="1"/>
  <c r="N16" i="1"/>
  <c r="M16" i="1"/>
  <c r="L16" i="1"/>
  <c r="P16" i="1" s="1"/>
  <c r="K16" i="1"/>
  <c r="J16" i="1"/>
  <c r="H16" i="1"/>
  <c r="G16" i="1"/>
  <c r="F16" i="1"/>
  <c r="E16" i="1"/>
  <c r="D16" i="1"/>
  <c r="C16" i="1"/>
  <c r="B16" i="1"/>
  <c r="I16" i="1" s="1"/>
  <c r="O15" i="1"/>
  <c r="N15" i="1"/>
  <c r="M15" i="1"/>
  <c r="L15" i="1"/>
  <c r="P15" i="1" s="1"/>
  <c r="K15" i="1"/>
  <c r="J15" i="1"/>
  <c r="H15" i="1"/>
  <c r="G15" i="1"/>
  <c r="F15" i="1"/>
  <c r="E15" i="1"/>
  <c r="D15" i="1"/>
  <c r="C15" i="1"/>
  <c r="B15" i="1"/>
  <c r="I15" i="1" s="1"/>
  <c r="Q15" i="1" s="1"/>
  <c r="O14" i="1"/>
  <c r="N14" i="1"/>
  <c r="M14" i="1"/>
  <c r="L14" i="1"/>
  <c r="P14" i="1" s="1"/>
  <c r="K14" i="1"/>
  <c r="J14" i="1"/>
  <c r="H14" i="1"/>
  <c r="G14" i="1"/>
  <c r="F14" i="1"/>
  <c r="E14" i="1"/>
  <c r="D14" i="1"/>
  <c r="C14" i="1"/>
  <c r="B14" i="1"/>
  <c r="I14" i="1" s="1"/>
  <c r="Q14" i="1" s="1"/>
  <c r="O13" i="1"/>
  <c r="N13" i="1"/>
  <c r="M13" i="1"/>
  <c r="L13" i="1"/>
  <c r="P13" i="1" s="1"/>
  <c r="K13" i="1"/>
  <c r="J13" i="1"/>
  <c r="H13" i="1"/>
  <c r="G13" i="1"/>
  <c r="F13" i="1"/>
  <c r="E13" i="1"/>
  <c r="D13" i="1"/>
  <c r="C13" i="1"/>
  <c r="B13" i="1"/>
  <c r="I13" i="1" s="1"/>
  <c r="O12" i="1"/>
  <c r="N12" i="1"/>
  <c r="M12" i="1"/>
  <c r="L12" i="1"/>
  <c r="P12" i="1" s="1"/>
  <c r="K12" i="1"/>
  <c r="J12" i="1"/>
  <c r="H12" i="1"/>
  <c r="G12" i="1"/>
  <c r="F12" i="1"/>
  <c r="E12" i="1"/>
  <c r="D12" i="1"/>
  <c r="C12" i="1"/>
  <c r="B12" i="1"/>
  <c r="I12" i="1" s="1"/>
  <c r="O11" i="1"/>
  <c r="N11" i="1"/>
  <c r="M11" i="1"/>
  <c r="L11" i="1"/>
  <c r="P11" i="1" s="1"/>
  <c r="K11" i="1"/>
  <c r="J11" i="1"/>
  <c r="H11" i="1"/>
  <c r="G11" i="1"/>
  <c r="F11" i="1"/>
  <c r="E11" i="1"/>
  <c r="D11" i="1"/>
  <c r="C11" i="1"/>
  <c r="B11" i="1"/>
  <c r="I11" i="1" s="1"/>
  <c r="Q11" i="1" s="1"/>
  <c r="O10" i="1"/>
  <c r="N10" i="1"/>
  <c r="M10" i="1"/>
  <c r="L10" i="1"/>
  <c r="P10" i="1" s="1"/>
  <c r="K10" i="1"/>
  <c r="J10" i="1"/>
  <c r="H10" i="1"/>
  <c r="G10" i="1"/>
  <c r="F10" i="1"/>
  <c r="E10" i="1"/>
  <c r="D10" i="1"/>
  <c r="C10" i="1"/>
  <c r="B10" i="1"/>
  <c r="I10" i="1" s="1"/>
  <c r="Q10" i="1" s="1"/>
  <c r="O9" i="1"/>
  <c r="N9" i="1"/>
  <c r="M9" i="1"/>
  <c r="L9" i="1"/>
  <c r="P9" i="1" s="1"/>
  <c r="K9" i="1"/>
  <c r="J9" i="1"/>
  <c r="H9" i="1"/>
  <c r="G9" i="1"/>
  <c r="F9" i="1"/>
  <c r="E9" i="1"/>
  <c r="D9" i="1"/>
  <c r="C9" i="1"/>
  <c r="B9" i="1"/>
  <c r="I9" i="1" s="1"/>
  <c r="Q9" i="1" s="1"/>
  <c r="O8" i="1"/>
  <c r="N8" i="1"/>
  <c r="M8" i="1"/>
  <c r="L8" i="1"/>
  <c r="P8" i="1" s="1"/>
  <c r="K8" i="1"/>
  <c r="J8" i="1"/>
  <c r="H8" i="1"/>
  <c r="G8" i="1"/>
  <c r="F8" i="1"/>
  <c r="E8" i="1"/>
  <c r="D8" i="1"/>
  <c r="C8" i="1"/>
  <c r="B8" i="1"/>
  <c r="I8" i="1" s="1"/>
  <c r="O7" i="1"/>
  <c r="N7" i="1"/>
  <c r="M7" i="1"/>
  <c r="L7" i="1"/>
  <c r="P7" i="1" s="1"/>
  <c r="K7" i="1"/>
  <c r="J7" i="1"/>
  <c r="H7" i="1"/>
  <c r="G7" i="1"/>
  <c r="F7" i="1"/>
  <c r="E7" i="1"/>
  <c r="D7" i="1"/>
  <c r="C7" i="1"/>
  <c r="B7" i="1"/>
  <c r="I7" i="1" s="1"/>
  <c r="Q7" i="1" s="1"/>
  <c r="O6" i="1"/>
  <c r="N6" i="1"/>
  <c r="M6" i="1"/>
  <c r="L6" i="1"/>
  <c r="P6" i="1" s="1"/>
  <c r="K6" i="1"/>
  <c r="J6" i="1"/>
  <c r="H6" i="1"/>
  <c r="G6" i="1"/>
  <c r="F6" i="1"/>
  <c r="E6" i="1"/>
  <c r="D6" i="1"/>
  <c r="C6" i="1"/>
  <c r="B6" i="1"/>
  <c r="I6" i="1" s="1"/>
  <c r="Q6" i="1" s="1"/>
  <c r="O5" i="1"/>
  <c r="O150" i="1" s="1"/>
  <c r="N5" i="1"/>
  <c r="N150" i="1" s="1"/>
  <c r="M5" i="1"/>
  <c r="M150" i="1" s="1"/>
  <c r="L5" i="1"/>
  <c r="L150" i="1" s="1"/>
  <c r="K5" i="1"/>
  <c r="K150" i="1" s="1"/>
  <c r="J5" i="1"/>
  <c r="J150" i="1" s="1"/>
  <c r="H5" i="1"/>
  <c r="H150" i="1" s="1"/>
  <c r="G5" i="1"/>
  <c r="F5" i="1"/>
  <c r="F150" i="1" s="1"/>
  <c r="E5" i="1"/>
  <c r="E150" i="1" s="1"/>
  <c r="D5" i="1"/>
  <c r="D150" i="1" s="1"/>
  <c r="C5" i="1"/>
  <c r="B5" i="1"/>
  <c r="B150" i="1" s="1"/>
  <c r="Q27" i="1" l="1"/>
  <c r="Q8" i="1"/>
  <c r="Q12" i="1"/>
  <c r="Q16" i="1"/>
  <c r="Q20" i="1"/>
  <c r="Q24" i="1"/>
  <c r="Q28" i="1"/>
  <c r="Q32" i="1"/>
  <c r="Q36" i="1"/>
  <c r="Q13" i="1"/>
  <c r="Q17" i="1"/>
  <c r="Q21" i="1"/>
  <c r="Q23" i="1"/>
  <c r="Q31" i="1"/>
  <c r="P5" i="1"/>
  <c r="P150" i="1" s="1"/>
  <c r="C150" i="1"/>
  <c r="G150" i="1"/>
  <c r="I38" i="1"/>
  <c r="Q38" i="1" s="1"/>
  <c r="I40" i="1"/>
  <c r="Q40" i="1" s="1"/>
  <c r="I42" i="1"/>
  <c r="Q42" i="1" s="1"/>
  <c r="I44" i="1"/>
  <c r="Q44" i="1" s="1"/>
  <c r="I46" i="1"/>
  <c r="Q46" i="1" s="1"/>
  <c r="I48" i="1"/>
  <c r="Q48" i="1" s="1"/>
  <c r="I50" i="1"/>
  <c r="Q50" i="1" s="1"/>
  <c r="I52" i="1"/>
  <c r="Q52" i="1" s="1"/>
  <c r="I54" i="1"/>
  <c r="Q54" i="1" s="1"/>
  <c r="I56" i="1"/>
  <c r="Q56" i="1" s="1"/>
  <c r="I58" i="1"/>
  <c r="Q58" i="1" s="1"/>
  <c r="I60" i="1"/>
  <c r="Q60" i="1" s="1"/>
  <c r="I62" i="1"/>
  <c r="Q62" i="1" s="1"/>
  <c r="I64" i="1"/>
  <c r="Q64" i="1" s="1"/>
  <c r="I66" i="1"/>
  <c r="Q66" i="1" s="1"/>
  <c r="I68" i="1"/>
  <c r="Q68" i="1" s="1"/>
  <c r="I70" i="1"/>
  <c r="Q70" i="1" s="1"/>
  <c r="I72" i="1"/>
  <c r="Q72" i="1" s="1"/>
  <c r="I74" i="1"/>
  <c r="Q74" i="1" s="1"/>
  <c r="I76" i="1"/>
  <c r="Q76" i="1" s="1"/>
  <c r="I78" i="1"/>
  <c r="Q78" i="1" s="1"/>
  <c r="I80" i="1"/>
  <c r="Q80" i="1" s="1"/>
  <c r="I82" i="1"/>
  <c r="Q82" i="1" s="1"/>
  <c r="I84" i="1"/>
  <c r="Q84" i="1" s="1"/>
  <c r="I86" i="1"/>
  <c r="Q86" i="1" s="1"/>
  <c r="I88" i="1"/>
  <c r="Q88" i="1" s="1"/>
  <c r="I90" i="1"/>
  <c r="Q90" i="1" s="1"/>
  <c r="I92" i="1"/>
  <c r="Q92" i="1" s="1"/>
  <c r="I94" i="1"/>
  <c r="Q94" i="1" s="1"/>
  <c r="I96" i="1"/>
  <c r="Q96" i="1" s="1"/>
  <c r="I98" i="1"/>
  <c r="Q98" i="1" s="1"/>
  <c r="I100" i="1"/>
  <c r="Q100" i="1" s="1"/>
  <c r="I102" i="1"/>
  <c r="Q102" i="1" s="1"/>
  <c r="I104" i="1"/>
  <c r="Q104" i="1" s="1"/>
  <c r="I106" i="1"/>
  <c r="Q106" i="1" s="1"/>
  <c r="I108" i="1"/>
  <c r="Q108" i="1" s="1"/>
  <c r="Q112" i="1"/>
  <c r="Q109" i="1"/>
  <c r="I5" i="1"/>
  <c r="I37" i="1"/>
  <c r="Q37" i="1" s="1"/>
  <c r="I39" i="1"/>
  <c r="Q39" i="1" s="1"/>
  <c r="I41" i="1"/>
  <c r="Q41" i="1" s="1"/>
  <c r="I43" i="1"/>
  <c r="Q43" i="1" s="1"/>
  <c r="I45" i="1"/>
  <c r="Q45" i="1" s="1"/>
  <c r="I47" i="1"/>
  <c r="Q47" i="1" s="1"/>
  <c r="I49" i="1"/>
  <c r="Q49" i="1" s="1"/>
  <c r="I51" i="1"/>
  <c r="Q51" i="1" s="1"/>
  <c r="I53" i="1"/>
  <c r="Q53" i="1" s="1"/>
  <c r="I55" i="1"/>
  <c r="Q55" i="1" s="1"/>
  <c r="I57" i="1"/>
  <c r="Q57" i="1" s="1"/>
  <c r="I59" i="1"/>
  <c r="Q59" i="1" s="1"/>
  <c r="I61" i="1"/>
  <c r="Q61" i="1" s="1"/>
  <c r="I63" i="1"/>
  <c r="Q63" i="1" s="1"/>
  <c r="I65" i="1"/>
  <c r="Q65" i="1" s="1"/>
  <c r="I67" i="1"/>
  <c r="Q67" i="1" s="1"/>
  <c r="Q69" i="1"/>
  <c r="Q71" i="1"/>
  <c r="Q73" i="1"/>
  <c r="Q75" i="1"/>
  <c r="Q77" i="1"/>
  <c r="Q79" i="1"/>
  <c r="Q81" i="1"/>
  <c r="Q83" i="1"/>
  <c r="Q85" i="1"/>
  <c r="Q87" i="1"/>
  <c r="Q89" i="1"/>
  <c r="Q91" i="1"/>
  <c r="Q93" i="1"/>
  <c r="Q95" i="1"/>
  <c r="Q97" i="1"/>
  <c r="Q99" i="1"/>
  <c r="Q101" i="1"/>
  <c r="Q103" i="1"/>
  <c r="Q105" i="1"/>
  <c r="Q107" i="1"/>
  <c r="I115" i="1"/>
  <c r="Q115" i="1" s="1"/>
  <c r="I117" i="1"/>
  <c r="Q117" i="1" s="1"/>
  <c r="I119" i="1"/>
  <c r="Q119" i="1" s="1"/>
  <c r="I121" i="1"/>
  <c r="Q121" i="1" s="1"/>
  <c r="I123" i="1"/>
  <c r="Q123" i="1" s="1"/>
  <c r="I125" i="1"/>
  <c r="Q125" i="1" s="1"/>
  <c r="I127" i="1"/>
  <c r="Q127" i="1" s="1"/>
  <c r="I129" i="1"/>
  <c r="Q129" i="1" s="1"/>
  <c r="I131" i="1"/>
  <c r="Q131" i="1" s="1"/>
  <c r="I133" i="1"/>
  <c r="Q133" i="1" s="1"/>
  <c r="I135" i="1"/>
  <c r="Q135" i="1" s="1"/>
  <c r="I137" i="1"/>
  <c r="Q137" i="1" s="1"/>
  <c r="I139" i="1"/>
  <c r="Q139" i="1" s="1"/>
  <c r="I141" i="1"/>
  <c r="Q141" i="1" s="1"/>
  <c r="I143" i="1"/>
  <c r="Q143" i="1" s="1"/>
  <c r="I145" i="1"/>
  <c r="Q145" i="1" s="1"/>
  <c r="Q148" i="1"/>
  <c r="Q149" i="1"/>
  <c r="I114" i="1"/>
  <c r="Q114" i="1" s="1"/>
  <c r="I116" i="1"/>
  <c r="Q116" i="1" s="1"/>
  <c r="I118" i="1"/>
  <c r="Q118" i="1" s="1"/>
  <c r="I120" i="1"/>
  <c r="Q120" i="1" s="1"/>
  <c r="I122" i="1"/>
  <c r="Q122" i="1" s="1"/>
  <c r="I124" i="1"/>
  <c r="Q124" i="1" s="1"/>
  <c r="I126" i="1"/>
  <c r="Q126" i="1" s="1"/>
  <c r="I128" i="1"/>
  <c r="Q128" i="1" s="1"/>
  <c r="I130" i="1"/>
  <c r="Q130" i="1" s="1"/>
  <c r="Q132" i="1"/>
  <c r="Q134" i="1"/>
  <c r="Q136" i="1"/>
  <c r="Q138" i="1"/>
  <c r="Q140" i="1"/>
  <c r="Q142" i="1"/>
  <c r="Q144" i="1"/>
  <c r="R158" i="1"/>
  <c r="Q157" i="1"/>
  <c r="Q159" i="1" s="1"/>
  <c r="J157" i="1"/>
  <c r="I150" i="1" l="1"/>
  <c r="Q5" i="1"/>
  <c r="Q150" i="1" s="1"/>
  <c r="J159" i="1"/>
  <c r="R157" i="1"/>
  <c r="R159" i="1" s="1"/>
</calcChain>
</file>

<file path=xl/sharedStrings.xml><?xml version="1.0" encoding="utf-8"?>
<sst xmlns="http://schemas.openxmlformats.org/spreadsheetml/2006/main" count="194" uniqueCount="176">
  <si>
    <t>FOLHA DE PAGAMENTO - JANEIRO / 2020</t>
  </si>
  <si>
    <t>Nome</t>
  </si>
  <si>
    <t>Salário</t>
  </si>
  <si>
    <t>Férias</t>
  </si>
  <si>
    <t>13º Salário</t>
  </si>
  <si>
    <t>Auxílio Previdenciário</t>
  </si>
  <si>
    <t>Auxílio Creche e Filhos Excepcionais</t>
  </si>
  <si>
    <t>Variáveis</t>
  </si>
  <si>
    <t>Gratificação</t>
  </si>
  <si>
    <t>Remuneração</t>
  </si>
  <si>
    <t>INSS</t>
  </si>
  <si>
    <t>IRRF</t>
  </si>
  <si>
    <t>Outros Descontos</t>
  </si>
  <si>
    <t>Contribuição e Mensalidade Sindical</t>
  </si>
  <si>
    <t>Adiantamento de Férias</t>
  </si>
  <si>
    <t>Antecipação de 13º Salário</t>
  </si>
  <si>
    <t>Total de Descontos</t>
  </si>
  <si>
    <t>Total Líquido</t>
  </si>
  <si>
    <t>Observações</t>
  </si>
  <si>
    <t>Adail Jose de Paula Barbosa de Oliveira Veloso</t>
  </si>
  <si>
    <t>Adriano do Nascimento Araujo</t>
  </si>
  <si>
    <t>Affonso Risi Junior</t>
  </si>
  <si>
    <t>Afonso Celso Bueno Monteiro</t>
  </si>
  <si>
    <t>Alexandre Suguiyama Rovai</t>
  </si>
  <si>
    <t>Aline Cristina da Silva Pereira</t>
  </si>
  <si>
    <t>Aline Tavares Alves de Oliveira</t>
  </si>
  <si>
    <t>Alzira Neli dos Santos Mosca</t>
  </si>
  <si>
    <t>Amanda Alves Calazans dos Santos</t>
  </si>
  <si>
    <t>Amanda Precendo Figueira</t>
  </si>
  <si>
    <t>Ana Claudia Alves Monteiro</t>
  </si>
  <si>
    <t>André Ferreira de Magalhães</t>
  </si>
  <si>
    <t>Andre Nascimento Prestes Medeiros</t>
  </si>
  <si>
    <t>Andre Xavier Juc</t>
  </si>
  <si>
    <t>Bruna Fernanda Pavan Soares</t>
  </si>
  <si>
    <t>Bruno Alvares de Siqueira</t>
  </si>
  <si>
    <t>Caio Humberto Barella</t>
  </si>
  <si>
    <t>Camila Souza Pereira</t>
  </si>
  <si>
    <t>Carlos Eduardo de Lima</t>
  </si>
  <si>
    <t>Carlos Eduardo Gomes Gatti</t>
  </si>
  <si>
    <t>Carlos Roberto de Moraes</t>
  </si>
  <si>
    <t>Carmen Silvia Pedroso Oliveira Ferreira</t>
  </si>
  <si>
    <t>Carolina Capsy Boga Ferreira</t>
  </si>
  <si>
    <t>Carolina de Moraes Lyra Schneider</t>
  </si>
  <si>
    <t>Catarine de Figueiredo</t>
  </si>
  <si>
    <t>Cecilia Carrapatoso da Costa</t>
  </si>
  <si>
    <t>Clarisse Coutinho Beck e Silva</t>
  </si>
  <si>
    <t>Claudia Maria Junqueira Lopes</t>
  </si>
  <si>
    <t>Claudio Roberto Giudilli</t>
  </si>
  <si>
    <t>Claudio Sergio Pereira Mazzetti</t>
  </si>
  <si>
    <t>Cristiane Borges de Araujo Mangabeira</t>
  </si>
  <si>
    <t>Daniele Gomes Pinto de Moraes</t>
  </si>
  <si>
    <t>Danielle Ruas Mamnerick</t>
  </si>
  <si>
    <t>Danilo Rocha Serafim</t>
  </si>
  <si>
    <t>Debora Rodrigues Martins</t>
  </si>
  <si>
    <t>Deborah Cristina Bonacci</t>
  </si>
  <si>
    <t>Edelcio Pazini de Oliveira</t>
  </si>
  <si>
    <t>Afastado desde 21/03/2018</t>
  </si>
  <si>
    <t>Eder Roberto da Silva</t>
  </si>
  <si>
    <t>Eduardo Carlos de Oliveira Franke</t>
  </si>
  <si>
    <t>Eduardo da Silva Pinto</t>
  </si>
  <si>
    <t>Eduardo Gois Santos</t>
  </si>
  <si>
    <t>Eduardo Teixeira Apolinario</t>
  </si>
  <si>
    <t>Elaine Cristina da Silva Siciliani</t>
  </si>
  <si>
    <t>Ellen Monte Bussi</t>
  </si>
  <si>
    <t>Epaminondas Alves Pereira Neto</t>
  </si>
  <si>
    <t>Eric Guldbek Tidon</t>
  </si>
  <si>
    <t>Erica Bortolote da Silva</t>
  </si>
  <si>
    <t>Erika Martins de Paula</t>
  </si>
  <si>
    <t>Ernani da Silva Bianchi</t>
  </si>
  <si>
    <t>Everton Diego Nagatsuka</t>
  </si>
  <si>
    <t>Everton Palmeira de Souza</t>
  </si>
  <si>
    <t>Ewerton Lacerda Costa</t>
  </si>
  <si>
    <t>Fabio Augusto Ferreira Silva</t>
  </si>
  <si>
    <t>Felipe Ramos de Oliveira</t>
  </si>
  <si>
    <t>Fernanda Gonçalves dos Santos</t>
  </si>
  <si>
    <t>Fernanda Naccaratto Oliveira Leite</t>
  </si>
  <si>
    <t>Fernanda Pereira dos Santos</t>
  </si>
  <si>
    <t>Fernando Jose de Medeiros Costa</t>
  </si>
  <si>
    <t>Francine Derschner</t>
  </si>
  <si>
    <t>Franco Cardoso Andrade</t>
  </si>
  <si>
    <t>Frederico Lopes Meira Barboza Júnior</t>
  </si>
  <si>
    <t>Gabriela Martins Raimundo</t>
  </si>
  <si>
    <t>Gisele Gomes de Vitto</t>
  </si>
  <si>
    <t>Guilherme Ribeiro Serra</t>
  </si>
  <si>
    <t>Hiago Gende Lopez</t>
  </si>
  <si>
    <t>Igor Casal da Conceição</t>
  </si>
  <si>
    <t>Jaime Teixeira Chaves</t>
  </si>
  <si>
    <t>Janaina Baptista</t>
  </si>
  <si>
    <t>Jane Marta da Silva</t>
  </si>
  <si>
    <t>Jhony Matos dos Santos</t>
  </si>
  <si>
    <t>João Paulo Lopes de Faria</t>
  </si>
  <si>
    <t>Joir Monteiro Neves</t>
  </si>
  <si>
    <t>Jorge Salomão Siufi Bitar</t>
  </si>
  <si>
    <t>Josiane Mendes Rodrigues</t>
  </si>
  <si>
    <t>Joyce Araújo Farias</t>
  </si>
  <si>
    <t>Joyce de Almeida Rosa Orlando</t>
  </si>
  <si>
    <t>Júlia Alves Ribeiro</t>
  </si>
  <si>
    <t>Julian Moya Gomez</t>
  </si>
  <si>
    <t>Juliana Chaim</t>
  </si>
  <si>
    <t>Karen Martinelli Gusman Ferraz</t>
  </si>
  <si>
    <t>Karla Regina de Almeida Costa</t>
  </si>
  <si>
    <t>Kedson Barbero</t>
  </si>
  <si>
    <t>Laís Uchôa Rabelo Mendes</t>
  </si>
  <si>
    <t>Litsuko Yoshida</t>
  </si>
  <si>
    <t>Luan Kendji Yamauie</t>
  </si>
  <si>
    <t>Lucas Santos Mota</t>
  </si>
  <si>
    <t>Luciana Coutinho Alves</t>
  </si>
  <si>
    <t>Afastada desde 13/08/2019</t>
  </si>
  <si>
    <t>Luciana Higa Masuda</t>
  </si>
  <si>
    <t>Luciana Hildebrand Manão</t>
  </si>
  <si>
    <t>Lucimara Camargos Sena Paiva</t>
  </si>
  <si>
    <t>Luis Alberto dos Santos</t>
  </si>
  <si>
    <t>Luís Henrique Gomes Gonçalves</t>
  </si>
  <si>
    <t>Luiz Eduardo Coelho</t>
  </si>
  <si>
    <t>Afastado desde 21/07/2019</t>
  </si>
  <si>
    <t>Luiz Milton Pires Junior</t>
  </si>
  <si>
    <t>Magnólia Borges Accorsi Pardi</t>
  </si>
  <si>
    <t>Maicira Cristina Martins Cremonin</t>
  </si>
  <si>
    <t>Marcelo Aparecido Gabriel</t>
  </si>
  <si>
    <t>Marcelo Gonzales Gimenes</t>
  </si>
  <si>
    <t>Marcelo Lenk</t>
  </si>
  <si>
    <t>Marcia Santana Carvalho Conceicao</t>
  </si>
  <si>
    <t>Marcos Stefano Zastavny do Couto</t>
  </si>
  <si>
    <t>Maria Carolina Scavitti</t>
  </si>
  <si>
    <t>Maria Célia Fonseca</t>
  </si>
  <si>
    <t>Maria Flavia Marques</t>
  </si>
  <si>
    <t>Maria Leide Arcanjo Lima Silva</t>
  </si>
  <si>
    <t>Mariana Fialho Nascimento</t>
  </si>
  <si>
    <t>Mariana Oliveira Marques</t>
  </si>
  <si>
    <t>Marilia Candido Pegorin</t>
  </si>
  <si>
    <t>Marina Mello Vasconcellos Okimoto</t>
  </si>
  <si>
    <t>Natália Jordão</t>
  </si>
  <si>
    <t>Odair Dutra</t>
  </si>
  <si>
    <t>Pablo Martins da Silva Basile</t>
  </si>
  <si>
    <t>Paula Raphaela Sousa Oliveira</t>
  </si>
  <si>
    <t>Paulo Andre Cunha Ribeiro</t>
  </si>
  <si>
    <t>Paulo Burigo Marcondes Godoy</t>
  </si>
  <si>
    <t>Paulo Roberto Siqueira</t>
  </si>
  <si>
    <t>Pedro Luiz Martins de Lima</t>
  </si>
  <si>
    <t>Polyana Vilas Boas</t>
  </si>
  <si>
    <t>Priscila Vaz da Silva</t>
  </si>
  <si>
    <t>Rangel Luiz dos Santos</t>
  </si>
  <si>
    <t>Raquel de Jesus Macedo</t>
  </si>
  <si>
    <t>Renata Aparecida Pitana Braga Vasquez</t>
  </si>
  <si>
    <t>Renata Dias Pescuma Silva</t>
  </si>
  <si>
    <t>Renato Fregonezi Leandrini</t>
  </si>
  <si>
    <t>Roberto Munuera Reyes</t>
  </si>
  <si>
    <t>Robson Barroso Soares</t>
  </si>
  <si>
    <t>Robson Carvalho de Oliveira</t>
  </si>
  <si>
    <t>Rodrigo Delfino Carvalho</t>
  </si>
  <si>
    <t>Rogerio Lopes dos Santos</t>
  </si>
  <si>
    <t>Afastado desde 30/09/2019</t>
  </si>
  <si>
    <t>Romario Wong</t>
  </si>
  <si>
    <t>Sandra Regina de Oliveira</t>
  </si>
  <si>
    <t>Sandro Cassio da Silva</t>
  </si>
  <si>
    <t>Selma Janete Coelho</t>
  </si>
  <si>
    <t>Soraide Pereira Santana</t>
  </si>
  <si>
    <t>Susana de Souza Santos</t>
  </si>
  <si>
    <t>Teresa Cristina Gonçalez Lopez</t>
  </si>
  <si>
    <t>Thiago Pereira Machado</t>
  </si>
  <si>
    <t>Vanessa Barbosa Enju</t>
  </si>
  <si>
    <t>Vanessa da Silva Brenner Slongo</t>
  </si>
  <si>
    <t>Velta Maria Krauklis de Oliveira</t>
  </si>
  <si>
    <t>Victor Chinaglia Junior</t>
  </si>
  <si>
    <t>Victor Fernandes</t>
  </si>
  <si>
    <t>Victor Hugo Pereira da Silva Saldanha de Medeiros</t>
  </si>
  <si>
    <t>Wagner Domingos</t>
  </si>
  <si>
    <t>William dos Santos Oliveira</t>
  </si>
  <si>
    <t>Total</t>
  </si>
  <si>
    <t>Rescisões</t>
  </si>
  <si>
    <t>Auxílio Creche</t>
  </si>
  <si>
    <t>Rescisão Negativa</t>
  </si>
  <si>
    <t>Karina Mendonça de Almeida</t>
  </si>
  <si>
    <t>Desligada em 23/01/2020</t>
  </si>
  <si>
    <t>Weslen Duarte Costa</t>
  </si>
  <si>
    <t>Desligado em 06/01/2020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</si>
</sst>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</numFmts>
  <fonts count="9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22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44">
    <xf numFmtId="0" fontId="0" fillId="0" borderId="0" xfId="0">
      <alignment vertical="top"/>
    </xf>
    <xf numFmtId="0" fontId="2" fillId="0" borderId="0" xfId="0" applyFont="1">
      <alignment vertical="top"/>
    </xf>
    <xf numFmtId="0" fontId="3" fillId="0" borderId="0" xfId="0" applyFont="1">
      <alignment vertical="top"/>
    </xf>
    <xf numFmtId="43" fontId="2" fillId="0" borderId="0" xfId="1" applyFont="1">
      <alignment vertical="top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5" fillId="2" borderId="2" xfId="0" applyFont="1" applyFill="1" applyBorder="1" applyAlignment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0" borderId="0" xfId="0" applyFont="1">
      <alignment vertical="top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44" fontId="0" fillId="0" borderId="8" xfId="2" applyFont="1" applyBorder="1" applyAlignment="1">
      <alignment vertical="center"/>
    </xf>
    <xf numFmtId="44" fontId="0" fillId="0" borderId="8" xfId="0" applyNumberFormat="1" applyBorder="1" applyAlignment="1">
      <alignment vertical="center"/>
    </xf>
    <xf numFmtId="44" fontId="6" fillId="0" borderId="8" xfId="2" applyFont="1" applyBorder="1" applyAlignment="1">
      <alignment vertical="center"/>
    </xf>
    <xf numFmtId="44" fontId="0" fillId="0" borderId="9" xfId="0" applyNumberFormat="1" applyBorder="1" applyAlignment="1">
      <alignment vertical="center"/>
    </xf>
    <xf numFmtId="0" fontId="0" fillId="0" borderId="0" xfId="0" applyAlignment="1">
      <alignment vertical="center"/>
    </xf>
    <xf numFmtId="0" fontId="6" fillId="0" borderId="7" xfId="0" applyFont="1" applyBorder="1" applyAlignment="1">
      <alignment vertical="center"/>
    </xf>
    <xf numFmtId="44" fontId="6" fillId="0" borderId="9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4" fontId="1" fillId="0" borderId="9" xfId="0" applyNumberFormat="1" applyFont="1" applyBorder="1" applyAlignment="1">
      <alignment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9" xfId="3" applyFont="1" applyBorder="1" applyAlignment="1"/>
    <xf numFmtId="0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44" fontId="0" fillId="0" borderId="11" xfId="0" applyNumberFormat="1" applyBorder="1" applyAlignment="1">
      <alignment vertical="center"/>
    </xf>
    <xf numFmtId="0" fontId="6" fillId="0" borderId="10" xfId="0" applyFont="1" applyBorder="1" applyAlignment="1">
      <alignment vertical="center"/>
    </xf>
    <xf numFmtId="44" fontId="6" fillId="0" borderId="11" xfId="0" applyNumberFormat="1" applyFont="1" applyBorder="1" applyAlignment="1">
      <alignment vertical="center"/>
    </xf>
    <xf numFmtId="44" fontId="1" fillId="0" borderId="11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3" applyFont="1" applyBorder="1" applyAlignment="1"/>
    <xf numFmtId="0" fontId="7" fillId="3" borderId="12" xfId="0" applyFont="1" applyFill="1" applyBorder="1" applyAlignment="1">
      <alignment vertical="center"/>
    </xf>
    <xf numFmtId="44" fontId="7" fillId="3" borderId="13" xfId="2" applyFont="1" applyFill="1" applyBorder="1" applyAlignment="1">
      <alignment vertical="center"/>
    </xf>
    <xf numFmtId="44" fontId="8" fillId="3" borderId="13" xfId="2" applyFont="1" applyFill="1" applyBorder="1" applyAlignment="1">
      <alignment vertical="center"/>
    </xf>
    <xf numFmtId="44" fontId="7" fillId="3" borderId="14" xfId="2" applyFont="1" applyFill="1" applyBorder="1" applyAlignment="1">
      <alignment vertical="center"/>
    </xf>
    <xf numFmtId="0" fontId="1" fillId="3" borderId="15" xfId="0" applyFont="1" applyFill="1" applyBorder="1" applyAlignment="1">
      <alignment horizontal="center" vertical="center" wrapText="1"/>
    </xf>
  </cellXfs>
  <cellStyles count="4">
    <cellStyle name="Moeda" xfId="2" builtinId="4"/>
    <cellStyle name="Normal" xfId="0" builtinId="0"/>
    <cellStyle name="Normal 2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</xdr:col>
      <xdr:colOff>647700</xdr:colOff>
      <xdr:row>0</xdr:row>
      <xdr:rowOff>790575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4762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H/Portal%20Transpar&#234;ncia/Folha%20de%20Pagamento/Folha%20de%20Pagament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mpilação"/>
      <sheetName val="FP 01-20"/>
    </sheetNames>
    <sheetDataSet>
      <sheetData sheetId="0">
        <row r="6">
          <cell r="B6" t="str">
            <v>Roberto Munuera Reyes</v>
          </cell>
          <cell r="C6">
            <v>23139.279999999999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5441.8</v>
          </cell>
          <cell r="J6">
            <v>0</v>
          </cell>
          <cell r="K6">
            <v>677.31</v>
          </cell>
          <cell r="L6">
            <v>3.76</v>
          </cell>
          <cell r="M6">
            <v>8.27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2219.63</v>
          </cell>
          <cell r="W6">
            <v>0</v>
          </cell>
          <cell r="X6">
            <v>1851.1424</v>
          </cell>
          <cell r="Y6">
            <v>5614.0057999999999</v>
          </cell>
          <cell r="Z6">
            <v>231.39279999999999</v>
          </cell>
          <cell r="AA6">
            <v>376</v>
          </cell>
          <cell r="AB6">
            <v>827.2</v>
          </cell>
          <cell r="AC6">
            <v>0</v>
          </cell>
          <cell r="AD6">
            <v>3010.24</v>
          </cell>
          <cell r="AE6">
            <v>43400.030999999995</v>
          </cell>
        </row>
        <row r="7">
          <cell r="B7" t="str">
            <v>Carmen Silvia Pedroso Oliveira Ferreira</v>
          </cell>
          <cell r="C7">
            <v>13810.46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671.11</v>
          </cell>
          <cell r="I7">
            <v>2743.96</v>
          </cell>
          <cell r="J7">
            <v>0</v>
          </cell>
          <cell r="K7">
            <v>225.77</v>
          </cell>
          <cell r="L7">
            <v>3.76</v>
          </cell>
          <cell r="M7">
            <v>8.27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1104.8368</v>
          </cell>
          <cell r="Y7">
            <v>3350.6662000000001</v>
          </cell>
          <cell r="Z7">
            <v>138.1046</v>
          </cell>
          <cell r="AA7">
            <v>376</v>
          </cell>
          <cell r="AB7">
            <v>827.2</v>
          </cell>
          <cell r="AC7">
            <v>0</v>
          </cell>
          <cell r="AD7">
            <v>1505.12</v>
          </cell>
          <cell r="AE7">
            <v>24765.257599999997</v>
          </cell>
        </row>
        <row r="8">
          <cell r="B8" t="str">
            <v>Polyana Vilas Boas</v>
          </cell>
          <cell r="C8">
            <v>13810.46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671.11</v>
          </cell>
          <cell r="I8">
            <v>2743.96</v>
          </cell>
          <cell r="J8">
            <v>0</v>
          </cell>
          <cell r="K8">
            <v>225.77</v>
          </cell>
          <cell r="L8">
            <v>3.76</v>
          </cell>
          <cell r="M8">
            <v>8.27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1104.8368</v>
          </cell>
          <cell r="Y8">
            <v>3350.6662000000001</v>
          </cell>
          <cell r="Z8">
            <v>138.1046</v>
          </cell>
          <cell r="AA8">
            <v>376</v>
          </cell>
          <cell r="AB8">
            <v>827.2</v>
          </cell>
          <cell r="AC8">
            <v>0</v>
          </cell>
          <cell r="AD8">
            <v>1505.12</v>
          </cell>
          <cell r="AE8">
            <v>24765.257599999997</v>
          </cell>
        </row>
        <row r="9">
          <cell r="B9" t="str">
            <v>Odair Dutra</v>
          </cell>
          <cell r="C9">
            <v>13810.46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2824.24</v>
          </cell>
          <cell r="J9">
            <v>0</v>
          </cell>
          <cell r="K9">
            <v>451.54</v>
          </cell>
          <cell r="L9">
            <v>3.76</v>
          </cell>
          <cell r="M9">
            <v>8.27</v>
          </cell>
          <cell r="N9">
            <v>0</v>
          </cell>
          <cell r="O9">
            <v>62.94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1104.8368</v>
          </cell>
          <cell r="Y9">
            <v>3350.6662000000001</v>
          </cell>
          <cell r="Z9">
            <v>138.1046</v>
          </cell>
          <cell r="AA9">
            <v>376</v>
          </cell>
          <cell r="AB9">
            <v>827.2</v>
          </cell>
          <cell r="AC9">
            <v>0</v>
          </cell>
          <cell r="AD9">
            <v>2257.6799999999998</v>
          </cell>
          <cell r="AE9">
            <v>25215.6976</v>
          </cell>
        </row>
        <row r="10">
          <cell r="B10" t="str">
            <v>Luciana Higa Masuda</v>
          </cell>
          <cell r="C10">
            <v>13810.46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671.11</v>
          </cell>
          <cell r="I10">
            <v>2743.96</v>
          </cell>
          <cell r="J10">
            <v>0</v>
          </cell>
          <cell r="K10">
            <v>0</v>
          </cell>
          <cell r="L10">
            <v>3.76</v>
          </cell>
          <cell r="M10">
            <v>8.27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1104.8368</v>
          </cell>
          <cell r="Y10">
            <v>3350.6662000000001</v>
          </cell>
          <cell r="Z10">
            <v>138.1046</v>
          </cell>
          <cell r="AA10">
            <v>376</v>
          </cell>
          <cell r="AB10">
            <v>827.2</v>
          </cell>
          <cell r="AC10">
            <v>0</v>
          </cell>
          <cell r="AD10">
            <v>752.56</v>
          </cell>
          <cell r="AE10">
            <v>23786.927599999999</v>
          </cell>
        </row>
        <row r="11">
          <cell r="B11" t="str">
            <v>Erika Martins de Paula</v>
          </cell>
          <cell r="C11">
            <v>13810.46</v>
          </cell>
          <cell r="D11">
            <v>0</v>
          </cell>
          <cell r="E11">
            <v>0</v>
          </cell>
          <cell r="F11">
            <v>150</v>
          </cell>
          <cell r="G11">
            <v>0</v>
          </cell>
          <cell r="H11">
            <v>671.11</v>
          </cell>
          <cell r="I11">
            <v>2785.21</v>
          </cell>
          <cell r="J11">
            <v>0</v>
          </cell>
          <cell r="K11">
            <v>0</v>
          </cell>
          <cell r="L11">
            <v>3.76</v>
          </cell>
          <cell r="M11">
            <v>8.27</v>
          </cell>
          <cell r="N11">
            <v>42.8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3706.08</v>
          </cell>
          <cell r="W11">
            <v>0</v>
          </cell>
          <cell r="X11">
            <v>1116.8368</v>
          </cell>
          <cell r="Y11">
            <v>3387.0589</v>
          </cell>
          <cell r="Z11">
            <v>139.6046</v>
          </cell>
          <cell r="AA11">
            <v>376</v>
          </cell>
          <cell r="AB11">
            <v>827.2</v>
          </cell>
          <cell r="AC11">
            <v>0</v>
          </cell>
          <cell r="AD11">
            <v>752.56</v>
          </cell>
          <cell r="AE11">
            <v>27776.950300000004</v>
          </cell>
        </row>
        <row r="12">
          <cell r="B12" t="str">
            <v>Elaine Cristina da Silva Siciliani</v>
          </cell>
          <cell r="C12">
            <v>23139.279999999999</v>
          </cell>
          <cell r="D12">
            <v>0</v>
          </cell>
          <cell r="E12">
            <v>0</v>
          </cell>
          <cell r="F12">
            <v>0</v>
          </cell>
          <cell r="G12">
            <v>431.81</v>
          </cell>
          <cell r="H12">
            <v>671.11</v>
          </cell>
          <cell r="I12">
            <v>5309.39</v>
          </cell>
          <cell r="J12">
            <v>0</v>
          </cell>
          <cell r="K12">
            <v>0</v>
          </cell>
          <cell r="L12">
            <v>3.76</v>
          </cell>
          <cell r="M12">
            <v>8.27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1851.1424</v>
          </cell>
          <cell r="Y12">
            <v>5614.0057999999999</v>
          </cell>
          <cell r="Z12">
            <v>231.39279999999999</v>
          </cell>
          <cell r="AA12">
            <v>376</v>
          </cell>
          <cell r="AB12">
            <v>827.2</v>
          </cell>
          <cell r="AC12">
            <v>0</v>
          </cell>
          <cell r="AD12">
            <v>752.56</v>
          </cell>
          <cell r="AE12">
            <v>39215.921000000002</v>
          </cell>
        </row>
        <row r="13">
          <cell r="B13" t="str">
            <v>Danielle Ruas Mamnerick</v>
          </cell>
          <cell r="C13">
            <v>13810.46</v>
          </cell>
          <cell r="D13">
            <v>0</v>
          </cell>
          <cell r="E13">
            <v>0</v>
          </cell>
          <cell r="F13">
            <v>0</v>
          </cell>
          <cell r="G13">
            <v>431.81</v>
          </cell>
          <cell r="H13">
            <v>671.11</v>
          </cell>
          <cell r="I13">
            <v>2691.82</v>
          </cell>
          <cell r="J13">
            <v>0</v>
          </cell>
          <cell r="K13">
            <v>225.77</v>
          </cell>
          <cell r="L13">
            <v>3.76</v>
          </cell>
          <cell r="M13">
            <v>8.27</v>
          </cell>
          <cell r="N13">
            <v>0</v>
          </cell>
          <cell r="O13">
            <v>0</v>
          </cell>
          <cell r="P13">
            <v>138.1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1104.8368</v>
          </cell>
          <cell r="Y13">
            <v>3350.6662000000001</v>
          </cell>
          <cell r="Z13">
            <v>138.1046</v>
          </cell>
          <cell r="AA13">
            <v>376</v>
          </cell>
          <cell r="AB13">
            <v>827.2</v>
          </cell>
          <cell r="AC13">
            <v>0</v>
          </cell>
          <cell r="AD13">
            <v>1505.12</v>
          </cell>
          <cell r="AE13">
            <v>25283.027599999998</v>
          </cell>
        </row>
        <row r="14">
          <cell r="B14" t="str">
            <v>Aline Cristina da Silva Pereira</v>
          </cell>
          <cell r="C14">
            <v>13810.46</v>
          </cell>
          <cell r="D14">
            <v>0</v>
          </cell>
          <cell r="E14">
            <v>0</v>
          </cell>
          <cell r="F14">
            <v>350</v>
          </cell>
          <cell r="G14">
            <v>0</v>
          </cell>
          <cell r="H14">
            <v>671.11</v>
          </cell>
          <cell r="I14">
            <v>2840.21</v>
          </cell>
          <cell r="J14">
            <v>0</v>
          </cell>
          <cell r="K14">
            <v>0</v>
          </cell>
          <cell r="L14">
            <v>3.76</v>
          </cell>
          <cell r="M14">
            <v>8.27</v>
          </cell>
          <cell r="N14">
            <v>47.97</v>
          </cell>
          <cell r="O14">
            <v>16.440000000000001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4131.5200000000004</v>
          </cell>
          <cell r="W14">
            <v>0</v>
          </cell>
          <cell r="X14">
            <v>1132.8368</v>
          </cell>
          <cell r="Y14">
            <v>3435.5825</v>
          </cell>
          <cell r="Z14">
            <v>141.6046</v>
          </cell>
          <cell r="AA14">
            <v>376</v>
          </cell>
          <cell r="AB14">
            <v>827.2</v>
          </cell>
          <cell r="AC14">
            <v>0</v>
          </cell>
          <cell r="AD14">
            <v>1386.72</v>
          </cell>
          <cell r="AE14">
            <v>29179.6839</v>
          </cell>
        </row>
        <row r="15">
          <cell r="B15" t="str">
            <v>Maria Célia Fonseca</v>
          </cell>
          <cell r="C15">
            <v>13810.46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671.11</v>
          </cell>
          <cell r="I15">
            <v>2743.96</v>
          </cell>
          <cell r="J15">
            <v>0</v>
          </cell>
          <cell r="K15">
            <v>225.77</v>
          </cell>
          <cell r="L15">
            <v>3.76</v>
          </cell>
          <cell r="M15">
            <v>8.27</v>
          </cell>
          <cell r="N15">
            <v>0</v>
          </cell>
          <cell r="O15">
            <v>66.2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1104.8368</v>
          </cell>
          <cell r="Y15">
            <v>3350.6662000000001</v>
          </cell>
          <cell r="Z15">
            <v>138.1046</v>
          </cell>
          <cell r="AA15">
            <v>376</v>
          </cell>
          <cell r="AB15">
            <v>827.2</v>
          </cell>
          <cell r="AC15">
            <v>0</v>
          </cell>
          <cell r="AD15">
            <v>1505.12</v>
          </cell>
          <cell r="AE15">
            <v>24831.457599999998</v>
          </cell>
        </row>
        <row r="16">
          <cell r="B16" t="str">
            <v>Daniele Gomes Pinto de Moraes</v>
          </cell>
          <cell r="C16">
            <v>4603.49</v>
          </cell>
          <cell r="D16">
            <v>12316.71</v>
          </cell>
          <cell r="E16">
            <v>0</v>
          </cell>
          <cell r="F16">
            <v>0</v>
          </cell>
          <cell r="G16">
            <v>431.81</v>
          </cell>
          <cell r="H16">
            <v>671.11</v>
          </cell>
          <cell r="I16">
            <v>2639.48</v>
          </cell>
          <cell r="J16">
            <v>0</v>
          </cell>
          <cell r="K16">
            <v>451.54</v>
          </cell>
          <cell r="L16">
            <v>3.76</v>
          </cell>
          <cell r="M16">
            <v>2.63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9385.42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1353.6159999999998</v>
          </cell>
          <cell r="Y16">
            <v>4105.1450000000004</v>
          </cell>
          <cell r="Z16">
            <v>169.20199999999997</v>
          </cell>
          <cell r="AA16">
            <v>376</v>
          </cell>
          <cell r="AB16">
            <v>263.2</v>
          </cell>
          <cell r="AC16">
            <v>0</v>
          </cell>
          <cell r="AD16">
            <v>2257.6799999999998</v>
          </cell>
          <cell r="AE16">
            <v>39030.793000000005</v>
          </cell>
        </row>
        <row r="17">
          <cell r="B17" t="str">
            <v>Sandro Cassio da Silva</v>
          </cell>
          <cell r="C17">
            <v>4678.3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514.61</v>
          </cell>
          <cell r="I17">
            <v>300.7</v>
          </cell>
          <cell r="J17">
            <v>0</v>
          </cell>
          <cell r="K17">
            <v>0</v>
          </cell>
          <cell r="L17">
            <v>3.76</v>
          </cell>
          <cell r="M17">
            <v>8.27</v>
          </cell>
          <cell r="N17">
            <v>0</v>
          </cell>
          <cell r="O17">
            <v>35.58</v>
          </cell>
          <cell r="P17">
            <v>46.78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1242.68</v>
          </cell>
          <cell r="W17">
            <v>0</v>
          </cell>
          <cell r="X17">
            <v>374.26400000000001</v>
          </cell>
          <cell r="Y17">
            <v>1135.0398</v>
          </cell>
          <cell r="Z17">
            <v>46.783000000000001</v>
          </cell>
          <cell r="AA17">
            <v>376</v>
          </cell>
          <cell r="AB17">
            <v>827.2</v>
          </cell>
          <cell r="AC17">
            <v>0</v>
          </cell>
          <cell r="AD17">
            <v>1848.96</v>
          </cell>
          <cell r="AE17">
            <v>11438.926800000001</v>
          </cell>
        </row>
        <row r="18">
          <cell r="B18" t="str">
            <v>Carlos Roberto de Moraes</v>
          </cell>
          <cell r="C18">
            <v>13810.46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671.11</v>
          </cell>
          <cell r="I18">
            <v>2743.96</v>
          </cell>
          <cell r="J18">
            <v>0</v>
          </cell>
          <cell r="K18">
            <v>225.77</v>
          </cell>
          <cell r="L18">
            <v>3.76</v>
          </cell>
          <cell r="M18">
            <v>8.27</v>
          </cell>
          <cell r="N18">
            <v>0</v>
          </cell>
          <cell r="O18">
            <v>18.399999999999999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1104.8368</v>
          </cell>
          <cell r="Y18">
            <v>3350.6662000000001</v>
          </cell>
          <cell r="Z18">
            <v>138.1046</v>
          </cell>
          <cell r="AA18">
            <v>376</v>
          </cell>
          <cell r="AB18">
            <v>827.2</v>
          </cell>
          <cell r="AC18">
            <v>0</v>
          </cell>
          <cell r="AD18">
            <v>1505.12</v>
          </cell>
          <cell r="AE18">
            <v>24783.657599999999</v>
          </cell>
        </row>
        <row r="19">
          <cell r="B19" t="str">
            <v>Andre Nascimento Prestes Medeiros</v>
          </cell>
          <cell r="C19">
            <v>13810.46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671.11</v>
          </cell>
          <cell r="I19">
            <v>2743.96</v>
          </cell>
          <cell r="J19">
            <v>0</v>
          </cell>
          <cell r="K19">
            <v>0</v>
          </cell>
          <cell r="L19">
            <v>3.76</v>
          </cell>
          <cell r="M19">
            <v>8.27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1104.8368</v>
          </cell>
          <cell r="Y19">
            <v>3350.6662000000001</v>
          </cell>
          <cell r="Z19">
            <v>138.1046</v>
          </cell>
          <cell r="AA19">
            <v>376</v>
          </cell>
          <cell r="AB19">
            <v>827.2</v>
          </cell>
          <cell r="AC19">
            <v>0</v>
          </cell>
          <cell r="AD19">
            <v>752.56</v>
          </cell>
          <cell r="AE19">
            <v>23786.927599999999</v>
          </cell>
        </row>
        <row r="20">
          <cell r="B20" t="str">
            <v>Marcos Stefano Zastavny do Couto</v>
          </cell>
          <cell r="C20">
            <v>12511.59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671.11</v>
          </cell>
          <cell r="I20">
            <v>2230.36</v>
          </cell>
          <cell r="J20">
            <v>0</v>
          </cell>
          <cell r="K20">
            <v>677.31</v>
          </cell>
          <cell r="L20">
            <v>3.76</v>
          </cell>
          <cell r="M20">
            <v>8.27</v>
          </cell>
          <cell r="N20">
            <v>116.86</v>
          </cell>
          <cell r="O20">
            <v>58.71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1000.9272</v>
          </cell>
          <cell r="Y20">
            <v>3035.5369000000001</v>
          </cell>
          <cell r="Z20">
            <v>125.1159</v>
          </cell>
          <cell r="AA20">
            <v>376</v>
          </cell>
          <cell r="AB20">
            <v>827.2</v>
          </cell>
          <cell r="AC20">
            <v>0</v>
          </cell>
          <cell r="AD20">
            <v>3010.24</v>
          </cell>
          <cell r="AE20">
            <v>24652.99</v>
          </cell>
        </row>
        <row r="21">
          <cell r="B21" t="str">
            <v>Marcelo Gonzales Gimenes</v>
          </cell>
          <cell r="C21">
            <v>9760.23</v>
          </cell>
          <cell r="D21">
            <v>0</v>
          </cell>
          <cell r="E21">
            <v>0</v>
          </cell>
          <cell r="F21">
            <v>976.02</v>
          </cell>
          <cell r="G21">
            <v>0</v>
          </cell>
          <cell r="H21">
            <v>671.11</v>
          </cell>
          <cell r="I21">
            <v>1898.55</v>
          </cell>
          <cell r="J21">
            <v>0</v>
          </cell>
          <cell r="K21">
            <v>0</v>
          </cell>
          <cell r="L21">
            <v>3.76</v>
          </cell>
          <cell r="M21">
            <v>8.27</v>
          </cell>
          <cell r="N21">
            <v>18.96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1577.83</v>
          </cell>
          <cell r="W21">
            <v>0</v>
          </cell>
          <cell r="X21">
            <v>858.9</v>
          </cell>
          <cell r="Y21">
            <v>2604.8074999999999</v>
          </cell>
          <cell r="Z21">
            <v>107.3625</v>
          </cell>
          <cell r="AA21">
            <v>376</v>
          </cell>
          <cell r="AB21">
            <v>827.2</v>
          </cell>
          <cell r="AC21">
            <v>0</v>
          </cell>
          <cell r="AD21">
            <v>752.56</v>
          </cell>
          <cell r="AE21">
            <v>20441.560000000001</v>
          </cell>
        </row>
        <row r="22">
          <cell r="B22" t="str">
            <v>Sandra Regina de Oliveira</v>
          </cell>
          <cell r="C22">
            <v>13810.46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671.11</v>
          </cell>
          <cell r="I22">
            <v>2743.96</v>
          </cell>
          <cell r="J22">
            <v>0</v>
          </cell>
          <cell r="K22">
            <v>0</v>
          </cell>
          <cell r="L22">
            <v>3.76</v>
          </cell>
          <cell r="M22">
            <v>8.27</v>
          </cell>
          <cell r="N22">
            <v>43.49</v>
          </cell>
          <cell r="O22">
            <v>30</v>
          </cell>
          <cell r="P22">
            <v>0</v>
          </cell>
          <cell r="Q22">
            <v>338.2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2566.31</v>
          </cell>
          <cell r="W22">
            <v>0</v>
          </cell>
          <cell r="X22">
            <v>1104.8368</v>
          </cell>
          <cell r="Y22">
            <v>3350.6662000000001</v>
          </cell>
          <cell r="Z22">
            <v>138.1046</v>
          </cell>
          <cell r="AA22">
            <v>376</v>
          </cell>
          <cell r="AB22">
            <v>827.2</v>
          </cell>
          <cell r="AC22">
            <v>338.2</v>
          </cell>
          <cell r="AD22">
            <v>752.56</v>
          </cell>
          <cell r="AE22">
            <v>27103.127600000003</v>
          </cell>
        </row>
        <row r="23">
          <cell r="B23" t="str">
            <v>Raquel de Jesus Macedo</v>
          </cell>
          <cell r="C23">
            <v>5528.1</v>
          </cell>
          <cell r="D23">
            <v>0</v>
          </cell>
          <cell r="E23">
            <v>0</v>
          </cell>
          <cell r="F23">
            <v>677.63</v>
          </cell>
          <cell r="G23">
            <v>0</v>
          </cell>
          <cell r="H23">
            <v>671.11</v>
          </cell>
          <cell r="I23">
            <v>652.66</v>
          </cell>
          <cell r="J23">
            <v>0</v>
          </cell>
          <cell r="K23">
            <v>0</v>
          </cell>
          <cell r="L23">
            <v>3.76</v>
          </cell>
          <cell r="M23">
            <v>8.27</v>
          </cell>
          <cell r="N23">
            <v>50.7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496.45839999999998</v>
          </cell>
          <cell r="Y23">
            <v>1505.6217999999999</v>
          </cell>
          <cell r="Z23">
            <v>62.057299999999998</v>
          </cell>
          <cell r="AA23">
            <v>376</v>
          </cell>
          <cell r="AB23">
            <v>827.2</v>
          </cell>
          <cell r="AC23">
            <v>0</v>
          </cell>
          <cell r="AD23">
            <v>924.48</v>
          </cell>
          <cell r="AE23">
            <v>11784.047500000001</v>
          </cell>
        </row>
        <row r="24">
          <cell r="B24" t="str">
            <v>Thiago Pereira Machado</v>
          </cell>
          <cell r="C24">
            <v>1524.94</v>
          </cell>
          <cell r="D24">
            <v>2134.19</v>
          </cell>
          <cell r="E24">
            <v>850.87</v>
          </cell>
          <cell r="F24">
            <v>0</v>
          </cell>
          <cell r="G24">
            <v>0</v>
          </cell>
          <cell r="H24">
            <v>496.1</v>
          </cell>
          <cell r="I24">
            <v>12.58</v>
          </cell>
          <cell r="J24">
            <v>0</v>
          </cell>
          <cell r="K24">
            <v>0</v>
          </cell>
          <cell r="L24">
            <v>3.76</v>
          </cell>
          <cell r="M24">
            <v>4.1399999999999997</v>
          </cell>
          <cell r="N24">
            <v>0</v>
          </cell>
          <cell r="O24">
            <v>0</v>
          </cell>
          <cell r="P24">
            <v>0</v>
          </cell>
          <cell r="Q24">
            <v>79.2</v>
          </cell>
          <cell r="R24">
            <v>1942.12</v>
          </cell>
          <cell r="S24">
            <v>0</v>
          </cell>
          <cell r="T24">
            <v>0</v>
          </cell>
          <cell r="U24">
            <v>0</v>
          </cell>
          <cell r="V24">
            <v>748.67</v>
          </cell>
          <cell r="W24">
            <v>0</v>
          </cell>
          <cell r="X24">
            <v>360.8</v>
          </cell>
          <cell r="Y24">
            <v>1094.2072000000001</v>
          </cell>
          <cell r="Z24">
            <v>45.1</v>
          </cell>
          <cell r="AA24">
            <v>376</v>
          </cell>
          <cell r="AB24">
            <v>413.6</v>
          </cell>
          <cell r="AC24">
            <v>79.2</v>
          </cell>
          <cell r="AD24">
            <v>752.56</v>
          </cell>
          <cell r="AE24">
            <v>10918.037199999999</v>
          </cell>
        </row>
        <row r="25">
          <cell r="B25" t="str">
            <v>Gisele Gomes de Vitto</v>
          </cell>
          <cell r="C25">
            <v>1842.7</v>
          </cell>
          <cell r="D25">
            <v>5454.81</v>
          </cell>
          <cell r="E25">
            <v>0</v>
          </cell>
          <cell r="F25">
            <v>0</v>
          </cell>
          <cell r="G25">
            <v>431.81</v>
          </cell>
          <cell r="H25">
            <v>671.11</v>
          </cell>
          <cell r="I25">
            <v>465.71</v>
          </cell>
          <cell r="J25">
            <v>0</v>
          </cell>
          <cell r="K25">
            <v>0</v>
          </cell>
          <cell r="L25">
            <v>3.76</v>
          </cell>
          <cell r="M25">
            <v>2.2599999999999998</v>
          </cell>
          <cell r="N25">
            <v>63.91</v>
          </cell>
          <cell r="O25">
            <v>0</v>
          </cell>
          <cell r="P25">
            <v>0</v>
          </cell>
          <cell r="Q25">
            <v>0</v>
          </cell>
          <cell r="R25">
            <v>4389.08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583.80079999999998</v>
          </cell>
          <cell r="Y25">
            <v>1770.5072999999998</v>
          </cell>
          <cell r="Z25">
            <v>72.975099999999998</v>
          </cell>
          <cell r="AA25">
            <v>376</v>
          </cell>
          <cell r="AB25">
            <v>225.6</v>
          </cell>
          <cell r="AC25">
            <v>0</v>
          </cell>
          <cell r="AD25">
            <v>1386.72</v>
          </cell>
          <cell r="AE25">
            <v>17740.753199999999</v>
          </cell>
        </row>
        <row r="26">
          <cell r="B26" t="str">
            <v>Danilo Rocha Serafim</v>
          </cell>
          <cell r="C26">
            <v>5528.1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570.23</v>
          </cell>
          <cell r="I26">
            <v>316.64999999999998</v>
          </cell>
          <cell r="J26">
            <v>344.12</v>
          </cell>
          <cell r="K26">
            <v>451.53</v>
          </cell>
          <cell r="L26">
            <v>3.76</v>
          </cell>
          <cell r="M26">
            <v>7.52</v>
          </cell>
          <cell r="N26">
            <v>36.799999999999997</v>
          </cell>
          <cell r="O26">
            <v>54.8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414.71839999999997</v>
          </cell>
          <cell r="Y26">
            <v>1257.7269000000001</v>
          </cell>
          <cell r="Z26">
            <v>51.839799999999997</v>
          </cell>
          <cell r="AA26">
            <v>376</v>
          </cell>
          <cell r="AB26">
            <v>752</v>
          </cell>
          <cell r="AC26">
            <v>0</v>
          </cell>
          <cell r="AD26">
            <v>3010.24</v>
          </cell>
          <cell r="AE26">
            <v>13176.035100000001</v>
          </cell>
        </row>
        <row r="27">
          <cell r="B27" t="str">
            <v>Soraide Pereira Santana</v>
          </cell>
          <cell r="C27">
            <v>1983.65</v>
          </cell>
          <cell r="D27">
            <v>1322.44</v>
          </cell>
          <cell r="E27">
            <v>0</v>
          </cell>
          <cell r="F27">
            <v>0</v>
          </cell>
          <cell r="G27">
            <v>431.81</v>
          </cell>
          <cell r="H27">
            <v>363.66</v>
          </cell>
          <cell r="I27">
            <v>0</v>
          </cell>
          <cell r="J27">
            <v>0</v>
          </cell>
          <cell r="K27">
            <v>0</v>
          </cell>
          <cell r="L27">
            <v>3.76</v>
          </cell>
          <cell r="M27">
            <v>4.8899999999999997</v>
          </cell>
          <cell r="N27">
            <v>30</v>
          </cell>
          <cell r="O27">
            <v>48.1</v>
          </cell>
          <cell r="P27">
            <v>0</v>
          </cell>
          <cell r="Q27">
            <v>88</v>
          </cell>
          <cell r="R27">
            <v>1216.6500000000001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264.48720000000003</v>
          </cell>
          <cell r="Y27">
            <v>802.11689999999999</v>
          </cell>
          <cell r="Z27">
            <v>33.060900000000004</v>
          </cell>
          <cell r="AA27">
            <v>376</v>
          </cell>
          <cell r="AB27">
            <v>488.8</v>
          </cell>
          <cell r="AC27">
            <v>88</v>
          </cell>
          <cell r="AD27">
            <v>1386.72</v>
          </cell>
          <cell r="AE27">
            <v>8932.1449999999986</v>
          </cell>
        </row>
        <row r="28">
          <cell r="B28" t="str">
            <v>Maria Carolina Scavitti</v>
          </cell>
          <cell r="C28">
            <v>9289.93</v>
          </cell>
          <cell r="D28">
            <v>0</v>
          </cell>
          <cell r="E28">
            <v>0</v>
          </cell>
          <cell r="F28">
            <v>928.99</v>
          </cell>
          <cell r="G28">
            <v>431.81</v>
          </cell>
          <cell r="H28">
            <v>671.11</v>
          </cell>
          <cell r="I28">
            <v>1704.15</v>
          </cell>
          <cell r="J28">
            <v>0</v>
          </cell>
          <cell r="K28">
            <v>0</v>
          </cell>
          <cell r="L28">
            <v>3.76</v>
          </cell>
          <cell r="M28">
            <v>7.9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817.5136</v>
          </cell>
          <cell r="Y28">
            <v>2479.2938999999997</v>
          </cell>
          <cell r="Z28">
            <v>102.1892</v>
          </cell>
          <cell r="AA28">
            <v>376</v>
          </cell>
          <cell r="AB28">
            <v>789.6</v>
          </cell>
          <cell r="AC28">
            <v>0</v>
          </cell>
          <cell r="AD28">
            <v>1386.72</v>
          </cell>
          <cell r="AE28">
            <v>18988.966700000001</v>
          </cell>
        </row>
        <row r="29">
          <cell r="B29" t="str">
            <v>Fernanda Gonçalves dos Santos</v>
          </cell>
          <cell r="C29">
            <v>2975.48</v>
          </cell>
          <cell r="D29">
            <v>0</v>
          </cell>
          <cell r="E29">
            <v>20.76</v>
          </cell>
          <cell r="F29">
            <v>0</v>
          </cell>
          <cell r="G29">
            <v>0</v>
          </cell>
          <cell r="H29">
            <v>269.66000000000003</v>
          </cell>
          <cell r="I29">
            <v>47.47</v>
          </cell>
          <cell r="J29">
            <v>0</v>
          </cell>
          <cell r="K29">
            <v>0</v>
          </cell>
          <cell r="L29">
            <v>3.76</v>
          </cell>
          <cell r="M29">
            <v>8.27</v>
          </cell>
          <cell r="N29">
            <v>22.68</v>
          </cell>
          <cell r="O29">
            <v>0</v>
          </cell>
          <cell r="P29">
            <v>0</v>
          </cell>
          <cell r="Q29">
            <v>178.53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441.82</v>
          </cell>
          <cell r="W29">
            <v>0</v>
          </cell>
          <cell r="X29">
            <v>239.69919999999999</v>
          </cell>
          <cell r="Y29">
            <v>726.94180000000006</v>
          </cell>
          <cell r="Z29">
            <v>29.962399999999999</v>
          </cell>
          <cell r="AA29">
            <v>376</v>
          </cell>
          <cell r="AB29">
            <v>827.2</v>
          </cell>
          <cell r="AC29">
            <v>364.8</v>
          </cell>
          <cell r="AD29">
            <v>752.56</v>
          </cell>
          <cell r="AE29">
            <v>7285.5933999999997</v>
          </cell>
        </row>
        <row r="30">
          <cell r="B30" t="str">
            <v>Maicira Cristina Martins Cremonin</v>
          </cell>
          <cell r="C30">
            <v>2975.48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267.79000000000002</v>
          </cell>
          <cell r="I30">
            <v>60.28</v>
          </cell>
          <cell r="J30">
            <v>0</v>
          </cell>
          <cell r="K30">
            <v>0</v>
          </cell>
          <cell r="L30">
            <v>3.76</v>
          </cell>
          <cell r="M30">
            <v>7.52</v>
          </cell>
          <cell r="N30">
            <v>0</v>
          </cell>
          <cell r="O30">
            <v>42.69</v>
          </cell>
          <cell r="P30">
            <v>29.75</v>
          </cell>
          <cell r="Q30">
            <v>149.6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238.0384</v>
          </cell>
          <cell r="Y30">
            <v>721.90499999999997</v>
          </cell>
          <cell r="Z30">
            <v>29.754799999999999</v>
          </cell>
          <cell r="AA30">
            <v>376</v>
          </cell>
          <cell r="AB30">
            <v>752</v>
          </cell>
          <cell r="AC30">
            <v>149.6</v>
          </cell>
          <cell r="AD30">
            <v>924.48</v>
          </cell>
          <cell r="AE30">
            <v>6728.6482000000005</v>
          </cell>
        </row>
        <row r="31">
          <cell r="B31" t="str">
            <v>Claudio Roberto Giudilli</v>
          </cell>
          <cell r="C31">
            <v>2479.5700000000002</v>
          </cell>
          <cell r="D31">
            <v>1988.89</v>
          </cell>
          <cell r="E31">
            <v>0</v>
          </cell>
          <cell r="F31">
            <v>0</v>
          </cell>
          <cell r="G31">
            <v>0</v>
          </cell>
          <cell r="H31">
            <v>345.67</v>
          </cell>
          <cell r="I31">
            <v>0</v>
          </cell>
          <cell r="J31">
            <v>0</v>
          </cell>
          <cell r="K31">
            <v>0</v>
          </cell>
          <cell r="L31">
            <v>3.76</v>
          </cell>
          <cell r="M31">
            <v>6.39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1935.86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251.40240000000003</v>
          </cell>
          <cell r="Y31">
            <v>762.43429999999989</v>
          </cell>
          <cell r="Z31">
            <v>31.425300000000004</v>
          </cell>
          <cell r="AA31">
            <v>376</v>
          </cell>
          <cell r="AB31">
            <v>639.20000000000005</v>
          </cell>
          <cell r="AC31">
            <v>0</v>
          </cell>
          <cell r="AD31">
            <v>752.56</v>
          </cell>
          <cell r="AE31">
            <v>9573.1620000000003</v>
          </cell>
        </row>
        <row r="32">
          <cell r="B32" t="str">
            <v>Deborah Cristina Bonacci</v>
          </cell>
          <cell r="C32">
            <v>9289.93</v>
          </cell>
          <cell r="D32">
            <v>0</v>
          </cell>
          <cell r="E32">
            <v>0</v>
          </cell>
          <cell r="F32">
            <v>928.99</v>
          </cell>
          <cell r="G32">
            <v>0</v>
          </cell>
          <cell r="H32">
            <v>671.11</v>
          </cell>
          <cell r="I32">
            <v>1756.29</v>
          </cell>
          <cell r="J32">
            <v>0</v>
          </cell>
          <cell r="K32">
            <v>0</v>
          </cell>
          <cell r="L32">
            <v>3.76</v>
          </cell>
          <cell r="M32">
            <v>7.52</v>
          </cell>
          <cell r="N32">
            <v>18.399999999999999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817.5136</v>
          </cell>
          <cell r="Y32">
            <v>2479.2938999999997</v>
          </cell>
          <cell r="Z32">
            <v>102.1892</v>
          </cell>
          <cell r="AA32">
            <v>376</v>
          </cell>
          <cell r="AB32">
            <v>752</v>
          </cell>
          <cell r="AC32">
            <v>0</v>
          </cell>
          <cell r="AD32">
            <v>752.56</v>
          </cell>
          <cell r="AE32">
            <v>17955.556700000001</v>
          </cell>
        </row>
        <row r="33">
          <cell r="B33" t="str">
            <v>Luciana Coutinho Alves</v>
          </cell>
          <cell r="C33">
            <v>205.54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74.11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131.43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376</v>
          </cell>
          <cell r="AB33">
            <v>0</v>
          </cell>
          <cell r="AC33">
            <v>0</v>
          </cell>
          <cell r="AD33">
            <v>752.56</v>
          </cell>
          <cell r="AE33">
            <v>1539.64</v>
          </cell>
        </row>
        <row r="34">
          <cell r="B34" t="str">
            <v>Karla Regina de Almeida Costa</v>
          </cell>
          <cell r="C34">
            <v>7741.61</v>
          </cell>
          <cell r="D34">
            <v>2866.29</v>
          </cell>
          <cell r="E34">
            <v>0</v>
          </cell>
          <cell r="F34">
            <v>3251.01</v>
          </cell>
          <cell r="G34">
            <v>0</v>
          </cell>
          <cell r="H34">
            <v>671.11</v>
          </cell>
          <cell r="I34">
            <v>2092.81</v>
          </cell>
          <cell r="J34">
            <v>0</v>
          </cell>
          <cell r="K34">
            <v>0</v>
          </cell>
          <cell r="L34">
            <v>3.76</v>
          </cell>
          <cell r="M34">
            <v>6.39</v>
          </cell>
          <cell r="N34">
            <v>0</v>
          </cell>
          <cell r="O34">
            <v>0</v>
          </cell>
          <cell r="P34">
            <v>92.9</v>
          </cell>
          <cell r="Q34">
            <v>0</v>
          </cell>
          <cell r="R34">
            <v>2555.5100000000002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1108.7128</v>
          </cell>
          <cell r="Y34">
            <v>3362.4209999999998</v>
          </cell>
          <cell r="Z34">
            <v>138.5891</v>
          </cell>
          <cell r="AA34">
            <v>376</v>
          </cell>
          <cell r="AB34">
            <v>639.20000000000005</v>
          </cell>
          <cell r="AC34">
            <v>0</v>
          </cell>
          <cell r="AD34">
            <v>752.56</v>
          </cell>
          <cell r="AE34">
            <v>25658.872900000002</v>
          </cell>
        </row>
        <row r="35">
          <cell r="B35" t="str">
            <v>Karen Martinelli Gusman Ferraz</v>
          </cell>
          <cell r="C35">
            <v>9289.93</v>
          </cell>
          <cell r="D35">
            <v>0</v>
          </cell>
          <cell r="E35">
            <v>0</v>
          </cell>
          <cell r="F35">
            <v>928.99</v>
          </cell>
          <cell r="G35">
            <v>0</v>
          </cell>
          <cell r="H35">
            <v>671.11</v>
          </cell>
          <cell r="I35">
            <v>1704.15</v>
          </cell>
          <cell r="J35">
            <v>0</v>
          </cell>
          <cell r="K35">
            <v>301.02</v>
          </cell>
          <cell r="L35">
            <v>3.76</v>
          </cell>
          <cell r="M35">
            <v>7.9</v>
          </cell>
          <cell r="N35">
            <v>17.86</v>
          </cell>
          <cell r="O35">
            <v>5.35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817.5136</v>
          </cell>
          <cell r="Y35">
            <v>2479.2938999999997</v>
          </cell>
          <cell r="Z35">
            <v>102.1892</v>
          </cell>
          <cell r="AA35">
            <v>376</v>
          </cell>
          <cell r="AB35">
            <v>789.6</v>
          </cell>
          <cell r="AC35">
            <v>0</v>
          </cell>
          <cell r="AD35">
            <v>2257.6799999999998</v>
          </cell>
          <cell r="AE35">
            <v>19752.346699999998</v>
          </cell>
        </row>
        <row r="36">
          <cell r="B36" t="str">
            <v>Pablo Martins da Silva Basile</v>
          </cell>
          <cell r="C36">
            <v>2975.48</v>
          </cell>
          <cell r="D36">
            <v>0</v>
          </cell>
          <cell r="E36">
            <v>0</v>
          </cell>
          <cell r="F36">
            <v>0</v>
          </cell>
          <cell r="G36">
            <v>863.62</v>
          </cell>
          <cell r="H36">
            <v>267.79000000000002</v>
          </cell>
          <cell r="I36">
            <v>46.06</v>
          </cell>
          <cell r="J36">
            <v>0</v>
          </cell>
          <cell r="K36">
            <v>0</v>
          </cell>
          <cell r="L36">
            <v>3.76</v>
          </cell>
          <cell r="M36">
            <v>8.27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238.0384</v>
          </cell>
          <cell r="Y36">
            <v>721.90499999999997</v>
          </cell>
          <cell r="Z36">
            <v>29.754799999999999</v>
          </cell>
          <cell r="AA36">
            <v>376</v>
          </cell>
          <cell r="AB36">
            <v>827.2</v>
          </cell>
          <cell r="AC36">
            <v>0</v>
          </cell>
          <cell r="AD36">
            <v>1386.72</v>
          </cell>
          <cell r="AE36">
            <v>7744.5982000000004</v>
          </cell>
        </row>
        <row r="37">
          <cell r="B37" t="str">
            <v>Rangel Luiz dos Santos</v>
          </cell>
          <cell r="C37">
            <v>2975.48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267.79000000000002</v>
          </cell>
          <cell r="I37">
            <v>17.62</v>
          </cell>
          <cell r="J37">
            <v>0</v>
          </cell>
          <cell r="K37">
            <v>0</v>
          </cell>
          <cell r="L37">
            <v>3.76</v>
          </cell>
          <cell r="M37">
            <v>8.27</v>
          </cell>
          <cell r="N37">
            <v>0</v>
          </cell>
          <cell r="O37">
            <v>0</v>
          </cell>
          <cell r="P37">
            <v>0</v>
          </cell>
          <cell r="Q37">
            <v>178.53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238.0384</v>
          </cell>
          <cell r="Y37">
            <v>721.90499999999997</v>
          </cell>
          <cell r="Z37">
            <v>29.754799999999999</v>
          </cell>
          <cell r="AA37">
            <v>376</v>
          </cell>
          <cell r="AB37">
            <v>827.2</v>
          </cell>
          <cell r="AC37">
            <v>228</v>
          </cell>
          <cell r="AD37">
            <v>2773.44</v>
          </cell>
          <cell r="AE37">
            <v>8645.7882000000009</v>
          </cell>
        </row>
        <row r="38">
          <cell r="B38" t="str">
            <v>Claudia Maria Junqueira Lopes</v>
          </cell>
          <cell r="C38">
            <v>2479.5700000000002</v>
          </cell>
          <cell r="D38">
            <v>671.35</v>
          </cell>
          <cell r="E38">
            <v>0</v>
          </cell>
          <cell r="F38">
            <v>0</v>
          </cell>
          <cell r="G38">
            <v>0</v>
          </cell>
          <cell r="H38">
            <v>346.6</v>
          </cell>
          <cell r="I38">
            <v>21.2</v>
          </cell>
          <cell r="J38">
            <v>0</v>
          </cell>
          <cell r="K38">
            <v>0</v>
          </cell>
          <cell r="L38">
            <v>3.76</v>
          </cell>
          <cell r="M38">
            <v>6.39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617.65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252.0736</v>
          </cell>
          <cell r="Y38">
            <v>764.46989999999994</v>
          </cell>
          <cell r="Z38">
            <v>31.5092</v>
          </cell>
          <cell r="AA38">
            <v>376</v>
          </cell>
          <cell r="AB38">
            <v>639.20000000000005</v>
          </cell>
          <cell r="AC38">
            <v>0</v>
          </cell>
          <cell r="AD38">
            <v>924.48</v>
          </cell>
          <cell r="AE38">
            <v>7134.2527</v>
          </cell>
        </row>
        <row r="39">
          <cell r="B39" t="str">
            <v>Bruna Fernanda Pavan Soares</v>
          </cell>
          <cell r="C39">
            <v>2975.48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267.79000000000002</v>
          </cell>
          <cell r="I39">
            <v>60.28</v>
          </cell>
          <cell r="J39">
            <v>0</v>
          </cell>
          <cell r="K39">
            <v>0</v>
          </cell>
          <cell r="L39">
            <v>3.76</v>
          </cell>
          <cell r="M39">
            <v>7.9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238.0384</v>
          </cell>
          <cell r="Y39">
            <v>721.90499999999997</v>
          </cell>
          <cell r="Z39">
            <v>29.754799999999999</v>
          </cell>
          <cell r="AA39">
            <v>376</v>
          </cell>
          <cell r="AB39">
            <v>789.6</v>
          </cell>
          <cell r="AC39">
            <v>0</v>
          </cell>
          <cell r="AD39">
            <v>924.48</v>
          </cell>
          <cell r="AE39">
            <v>6394.9882000000007</v>
          </cell>
        </row>
        <row r="40">
          <cell r="B40" t="str">
            <v>Luciana Hildebrand Manão</v>
          </cell>
          <cell r="C40">
            <v>9289.93</v>
          </cell>
          <cell r="D40">
            <v>0</v>
          </cell>
          <cell r="E40">
            <v>0</v>
          </cell>
          <cell r="F40">
            <v>928.99</v>
          </cell>
          <cell r="G40">
            <v>0</v>
          </cell>
          <cell r="H40">
            <v>671.11</v>
          </cell>
          <cell r="I40">
            <v>1756.29</v>
          </cell>
          <cell r="J40">
            <v>0</v>
          </cell>
          <cell r="K40">
            <v>0</v>
          </cell>
          <cell r="L40">
            <v>3.76</v>
          </cell>
          <cell r="M40">
            <v>8.27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817.5136</v>
          </cell>
          <cell r="Y40">
            <v>2479.2938999999997</v>
          </cell>
          <cell r="Z40">
            <v>102.1892</v>
          </cell>
          <cell r="AA40">
            <v>376</v>
          </cell>
          <cell r="AB40">
            <v>827.2</v>
          </cell>
          <cell r="AC40">
            <v>0</v>
          </cell>
          <cell r="AD40">
            <v>752.56</v>
          </cell>
          <cell r="AE40">
            <v>18013.1067</v>
          </cell>
        </row>
        <row r="41">
          <cell r="B41" t="str">
            <v>Epaminondas Alves Pereira Neto</v>
          </cell>
          <cell r="C41">
            <v>5528.1</v>
          </cell>
          <cell r="D41">
            <v>0</v>
          </cell>
          <cell r="E41">
            <v>5521.57</v>
          </cell>
          <cell r="F41">
            <v>570</v>
          </cell>
          <cell r="G41">
            <v>0</v>
          </cell>
          <cell r="H41">
            <v>671.11</v>
          </cell>
          <cell r="I41">
            <v>2141.4899999999998</v>
          </cell>
          <cell r="J41">
            <v>0</v>
          </cell>
          <cell r="K41">
            <v>0</v>
          </cell>
          <cell r="L41">
            <v>3.76</v>
          </cell>
          <cell r="M41">
            <v>8.27</v>
          </cell>
          <cell r="N41">
            <v>18.399999999999999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929.57360000000006</v>
          </cell>
          <cell r="Y41">
            <v>2819.1410999999998</v>
          </cell>
          <cell r="Z41">
            <v>116.19670000000001</v>
          </cell>
          <cell r="AA41">
            <v>376</v>
          </cell>
          <cell r="AB41">
            <v>827.2</v>
          </cell>
          <cell r="AC41">
            <v>0</v>
          </cell>
          <cell r="AD41">
            <v>752.56</v>
          </cell>
          <cell r="AE41">
            <v>20283.3714</v>
          </cell>
        </row>
        <row r="42">
          <cell r="B42" t="str">
            <v>Juliana Chaim</v>
          </cell>
          <cell r="C42">
            <v>4606.75</v>
          </cell>
          <cell r="D42">
            <v>7639.72</v>
          </cell>
          <cell r="E42">
            <v>0</v>
          </cell>
          <cell r="F42">
            <v>5204.58</v>
          </cell>
          <cell r="G42">
            <v>0</v>
          </cell>
          <cell r="H42">
            <v>671.11</v>
          </cell>
          <cell r="I42">
            <v>1671.87</v>
          </cell>
          <cell r="J42">
            <v>0</v>
          </cell>
          <cell r="K42">
            <v>0</v>
          </cell>
          <cell r="L42">
            <v>3.76</v>
          </cell>
          <cell r="M42">
            <v>6.39</v>
          </cell>
          <cell r="N42">
            <v>0</v>
          </cell>
          <cell r="O42">
            <v>13.8</v>
          </cell>
          <cell r="P42">
            <v>0</v>
          </cell>
          <cell r="Q42">
            <v>0</v>
          </cell>
          <cell r="R42">
            <v>7393.75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988.63199999999995</v>
          </cell>
          <cell r="Y42">
            <v>2998.2489999999998</v>
          </cell>
          <cell r="Z42">
            <v>123.57899999999999</v>
          </cell>
          <cell r="AA42">
            <v>376</v>
          </cell>
          <cell r="AB42">
            <v>639.20000000000005</v>
          </cell>
          <cell r="AC42">
            <v>0</v>
          </cell>
          <cell r="AD42">
            <v>1386.72</v>
          </cell>
          <cell r="AE42">
            <v>33724.11</v>
          </cell>
        </row>
        <row r="43">
          <cell r="B43" t="str">
            <v>Aline Tavares Alves de Oliveira</v>
          </cell>
          <cell r="C43">
            <v>3005.74</v>
          </cell>
          <cell r="D43">
            <v>0</v>
          </cell>
          <cell r="E43">
            <v>1273.75</v>
          </cell>
          <cell r="F43">
            <v>300</v>
          </cell>
          <cell r="G43">
            <v>0</v>
          </cell>
          <cell r="H43">
            <v>500.41</v>
          </cell>
          <cell r="I43">
            <v>274.85000000000002</v>
          </cell>
          <cell r="J43">
            <v>0</v>
          </cell>
          <cell r="K43">
            <v>0</v>
          </cell>
          <cell r="L43">
            <v>3.76</v>
          </cell>
          <cell r="M43">
            <v>9.02</v>
          </cell>
          <cell r="N43">
            <v>18.399999999999999</v>
          </cell>
          <cell r="O43">
            <v>0</v>
          </cell>
          <cell r="P43">
            <v>29.75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560.87</v>
          </cell>
          <cell r="W43">
            <v>0</v>
          </cell>
          <cell r="X43">
            <v>363.93839999999994</v>
          </cell>
          <cell r="Y43">
            <v>1103.7251000000001</v>
          </cell>
          <cell r="Z43">
            <v>45.492299999999993</v>
          </cell>
          <cell r="AA43">
            <v>376</v>
          </cell>
          <cell r="AB43">
            <v>902.4</v>
          </cell>
          <cell r="AC43">
            <v>0</v>
          </cell>
          <cell r="AD43">
            <v>752.56</v>
          </cell>
          <cell r="AE43">
            <v>9520.6657999999989</v>
          </cell>
        </row>
        <row r="44">
          <cell r="B44" t="str">
            <v>Renata Dias Pescuma Silva</v>
          </cell>
          <cell r="C44">
            <v>1487.74</v>
          </cell>
          <cell r="D44">
            <v>2175.87</v>
          </cell>
          <cell r="E44">
            <v>0</v>
          </cell>
          <cell r="F44">
            <v>80</v>
          </cell>
          <cell r="G44">
            <v>0</v>
          </cell>
          <cell r="H44">
            <v>411.79</v>
          </cell>
          <cell r="I44">
            <v>0</v>
          </cell>
          <cell r="J44">
            <v>0</v>
          </cell>
          <cell r="K44">
            <v>0</v>
          </cell>
          <cell r="L44">
            <v>3.76</v>
          </cell>
          <cell r="M44">
            <v>3.76</v>
          </cell>
          <cell r="N44">
            <v>0</v>
          </cell>
          <cell r="O44">
            <v>0</v>
          </cell>
          <cell r="P44">
            <v>29.75</v>
          </cell>
          <cell r="Q44">
            <v>89.26</v>
          </cell>
          <cell r="R44">
            <v>1980.05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299.48879999999997</v>
          </cell>
          <cell r="Y44">
            <v>908.26709999999991</v>
          </cell>
          <cell r="Z44">
            <v>37.436099999999996</v>
          </cell>
          <cell r="AA44">
            <v>376</v>
          </cell>
          <cell r="AB44">
            <v>376</v>
          </cell>
          <cell r="AC44">
            <v>123.9</v>
          </cell>
          <cell r="AD44">
            <v>1386.72</v>
          </cell>
          <cell r="AE44">
            <v>9769.7919999999995</v>
          </cell>
        </row>
        <row r="45">
          <cell r="B45" t="str">
            <v>Cecilia Carrapatoso da Costa</v>
          </cell>
          <cell r="C45">
            <v>9289.93</v>
          </cell>
          <cell r="D45">
            <v>0</v>
          </cell>
          <cell r="E45">
            <v>0</v>
          </cell>
          <cell r="F45">
            <v>2786.98</v>
          </cell>
          <cell r="G45">
            <v>0</v>
          </cell>
          <cell r="H45">
            <v>671.11</v>
          </cell>
          <cell r="I45">
            <v>2267.2399999999998</v>
          </cell>
          <cell r="J45">
            <v>0</v>
          </cell>
          <cell r="K45">
            <v>0</v>
          </cell>
          <cell r="L45">
            <v>3.76</v>
          </cell>
          <cell r="M45">
            <v>8.27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966.15279999999996</v>
          </cell>
          <cell r="Y45">
            <v>2930.0758000000001</v>
          </cell>
          <cell r="Z45">
            <v>120.76909999999999</v>
          </cell>
          <cell r="AA45">
            <v>376</v>
          </cell>
          <cell r="AB45">
            <v>827.2</v>
          </cell>
          <cell r="AC45">
            <v>0</v>
          </cell>
          <cell r="AD45">
            <v>752.56</v>
          </cell>
          <cell r="AE45">
            <v>21000.047699999999</v>
          </cell>
        </row>
        <row r="46">
          <cell r="B46" t="str">
            <v>Ellen Monte Bussi</v>
          </cell>
          <cell r="C46">
            <v>6937.83</v>
          </cell>
          <cell r="D46">
            <v>0</v>
          </cell>
          <cell r="E46">
            <v>0</v>
          </cell>
          <cell r="F46">
            <v>9665.1299999999992</v>
          </cell>
          <cell r="G46">
            <v>0</v>
          </cell>
          <cell r="H46">
            <v>671.11</v>
          </cell>
          <cell r="I46">
            <v>3511.9</v>
          </cell>
          <cell r="J46">
            <v>0</v>
          </cell>
          <cell r="K46">
            <v>0</v>
          </cell>
          <cell r="L46">
            <v>3.76</v>
          </cell>
          <cell r="M46">
            <v>7.9</v>
          </cell>
          <cell r="N46">
            <v>27.33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1328.2367999999999</v>
          </cell>
          <cell r="Y46">
            <v>4028.1768999999999</v>
          </cell>
          <cell r="Z46">
            <v>166.02959999999999</v>
          </cell>
          <cell r="AA46">
            <v>376</v>
          </cell>
          <cell r="AB46">
            <v>789.6</v>
          </cell>
          <cell r="AC46">
            <v>0</v>
          </cell>
          <cell r="AD46">
            <v>752.56</v>
          </cell>
          <cell r="AE46">
            <v>28265.563300000002</v>
          </cell>
        </row>
        <row r="47">
          <cell r="B47" t="str">
            <v>Gabriela Martins Raimundo</v>
          </cell>
          <cell r="C47">
            <v>2975.48</v>
          </cell>
          <cell r="D47">
            <v>0</v>
          </cell>
          <cell r="E47">
            <v>778.03</v>
          </cell>
          <cell r="F47">
            <v>0</v>
          </cell>
          <cell r="G47">
            <v>0</v>
          </cell>
          <cell r="H47">
            <v>412.88</v>
          </cell>
          <cell r="I47">
            <v>117.86</v>
          </cell>
          <cell r="J47">
            <v>0</v>
          </cell>
          <cell r="K47">
            <v>0</v>
          </cell>
          <cell r="L47">
            <v>3.76</v>
          </cell>
          <cell r="M47">
            <v>7.9</v>
          </cell>
          <cell r="N47">
            <v>136.80000000000001</v>
          </cell>
          <cell r="O47">
            <v>13.65</v>
          </cell>
          <cell r="P47">
            <v>29.75</v>
          </cell>
          <cell r="Q47">
            <v>357.06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300.2808</v>
          </cell>
          <cell r="Y47">
            <v>910.66910000000007</v>
          </cell>
          <cell r="Z47">
            <v>37.5351</v>
          </cell>
          <cell r="AA47">
            <v>376</v>
          </cell>
          <cell r="AB47">
            <v>789.6</v>
          </cell>
          <cell r="AC47">
            <v>338.4</v>
          </cell>
          <cell r="AD47">
            <v>1848.96</v>
          </cell>
          <cell r="AE47">
            <v>9434.6149999999998</v>
          </cell>
        </row>
        <row r="48">
          <cell r="B48" t="str">
            <v>Mariana Oliveira Marques</v>
          </cell>
          <cell r="C48">
            <v>2975.48</v>
          </cell>
          <cell r="D48">
            <v>0</v>
          </cell>
          <cell r="E48">
            <v>802.63</v>
          </cell>
          <cell r="F48">
            <v>300</v>
          </cell>
          <cell r="G48">
            <v>0</v>
          </cell>
          <cell r="H48">
            <v>448.59</v>
          </cell>
          <cell r="I48">
            <v>189.63</v>
          </cell>
          <cell r="J48">
            <v>0</v>
          </cell>
          <cell r="K48">
            <v>0</v>
          </cell>
          <cell r="L48">
            <v>3.76</v>
          </cell>
          <cell r="M48">
            <v>8.65</v>
          </cell>
          <cell r="N48">
            <v>0</v>
          </cell>
          <cell r="O48">
            <v>0</v>
          </cell>
          <cell r="P48">
            <v>0</v>
          </cell>
          <cell r="Q48">
            <v>178.53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326.24880000000002</v>
          </cell>
          <cell r="Y48">
            <v>989.42289999999991</v>
          </cell>
          <cell r="Z48">
            <v>40.781100000000002</v>
          </cell>
          <cell r="AA48">
            <v>376</v>
          </cell>
          <cell r="AB48">
            <v>864.8</v>
          </cell>
          <cell r="AC48">
            <v>392.2</v>
          </cell>
          <cell r="AD48">
            <v>752.56</v>
          </cell>
          <cell r="AE48">
            <v>8649.2828000000009</v>
          </cell>
        </row>
        <row r="49">
          <cell r="B49" t="str">
            <v>Luís Henrique Gomes Gonçalves</v>
          </cell>
          <cell r="C49">
            <v>465.24</v>
          </cell>
          <cell r="D49">
            <v>3968.6</v>
          </cell>
          <cell r="E49">
            <v>0</v>
          </cell>
          <cell r="F49">
            <v>0</v>
          </cell>
          <cell r="G49">
            <v>431.81</v>
          </cell>
          <cell r="H49">
            <v>436.54</v>
          </cell>
          <cell r="I49">
            <v>175.01</v>
          </cell>
          <cell r="J49">
            <v>0</v>
          </cell>
          <cell r="K49">
            <v>301.02</v>
          </cell>
          <cell r="L49">
            <v>3.76</v>
          </cell>
          <cell r="M49">
            <v>0</v>
          </cell>
          <cell r="N49">
            <v>0</v>
          </cell>
          <cell r="O49">
            <v>35.659999999999997</v>
          </cell>
          <cell r="P49">
            <v>29.75</v>
          </cell>
          <cell r="Q49">
            <v>0</v>
          </cell>
          <cell r="R49">
            <v>3357.05</v>
          </cell>
          <cell r="S49">
            <v>0</v>
          </cell>
          <cell r="T49">
            <v>0</v>
          </cell>
          <cell r="U49">
            <v>0</v>
          </cell>
          <cell r="V49">
            <v>526.86</v>
          </cell>
          <cell r="W49">
            <v>0</v>
          </cell>
          <cell r="X49">
            <v>317.488</v>
          </cell>
          <cell r="Y49">
            <v>962.85380000000009</v>
          </cell>
          <cell r="Z49">
            <v>39.686</v>
          </cell>
          <cell r="AA49">
            <v>376</v>
          </cell>
          <cell r="AB49">
            <v>0</v>
          </cell>
          <cell r="AC49">
            <v>0</v>
          </cell>
          <cell r="AD49">
            <v>2257.6799999999998</v>
          </cell>
          <cell r="AE49">
            <v>13685.007800000003</v>
          </cell>
        </row>
        <row r="50">
          <cell r="B50" t="str">
            <v>Camila Souza Pereira</v>
          </cell>
          <cell r="C50">
            <v>9289.93</v>
          </cell>
          <cell r="D50">
            <v>0</v>
          </cell>
          <cell r="E50">
            <v>0</v>
          </cell>
          <cell r="F50">
            <v>928.99</v>
          </cell>
          <cell r="G50">
            <v>0</v>
          </cell>
          <cell r="H50">
            <v>671.11</v>
          </cell>
          <cell r="I50">
            <v>1756.29</v>
          </cell>
          <cell r="J50">
            <v>0</v>
          </cell>
          <cell r="K50">
            <v>0</v>
          </cell>
          <cell r="L50">
            <v>3.76</v>
          </cell>
          <cell r="M50">
            <v>7.9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817.5136</v>
          </cell>
          <cell r="Y50">
            <v>2479.2938999999997</v>
          </cell>
          <cell r="Z50">
            <v>102.1892</v>
          </cell>
          <cell r="AA50">
            <v>376</v>
          </cell>
          <cell r="AB50">
            <v>789.6</v>
          </cell>
          <cell r="AC50">
            <v>0</v>
          </cell>
          <cell r="AD50">
            <v>752.56</v>
          </cell>
          <cell r="AE50">
            <v>17975.136699999999</v>
          </cell>
        </row>
        <row r="51">
          <cell r="B51" t="str">
            <v>Selma Janete Coelho</v>
          </cell>
          <cell r="C51">
            <v>2975.48</v>
          </cell>
          <cell r="D51">
            <v>0</v>
          </cell>
          <cell r="E51">
            <v>426.83</v>
          </cell>
          <cell r="F51">
            <v>0</v>
          </cell>
          <cell r="G51">
            <v>0</v>
          </cell>
          <cell r="H51">
            <v>374.25</v>
          </cell>
          <cell r="I51">
            <v>99.41</v>
          </cell>
          <cell r="J51">
            <v>0</v>
          </cell>
          <cell r="K51">
            <v>0</v>
          </cell>
          <cell r="L51">
            <v>3.76</v>
          </cell>
          <cell r="M51">
            <v>8.65</v>
          </cell>
          <cell r="N51">
            <v>25.3</v>
          </cell>
          <cell r="O51">
            <v>0</v>
          </cell>
          <cell r="P51">
            <v>29.75</v>
          </cell>
          <cell r="Q51">
            <v>178.53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272.1848</v>
          </cell>
          <cell r="Y51">
            <v>825.46160000000009</v>
          </cell>
          <cell r="Z51">
            <v>34.023099999999999</v>
          </cell>
          <cell r="AA51">
            <v>376</v>
          </cell>
          <cell r="AB51">
            <v>864.8</v>
          </cell>
          <cell r="AC51">
            <v>380</v>
          </cell>
          <cell r="AD51">
            <v>752.56</v>
          </cell>
          <cell r="AE51">
            <v>7626.9895000000006</v>
          </cell>
        </row>
        <row r="52">
          <cell r="B52" t="str">
            <v>Paulo Burigo Marcondes Godoy</v>
          </cell>
          <cell r="C52">
            <v>4954.63</v>
          </cell>
          <cell r="D52">
            <v>6382.33</v>
          </cell>
          <cell r="E52">
            <v>66.239999999999995</v>
          </cell>
          <cell r="F52">
            <v>495.46</v>
          </cell>
          <cell r="G52">
            <v>0</v>
          </cell>
          <cell r="H52">
            <v>671.11</v>
          </cell>
          <cell r="I52">
            <v>1244.58</v>
          </cell>
          <cell r="J52">
            <v>0</v>
          </cell>
          <cell r="K52">
            <v>0</v>
          </cell>
          <cell r="L52">
            <v>3.76</v>
          </cell>
          <cell r="M52">
            <v>4.1399999999999997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5083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951.89279999999997</v>
          </cell>
          <cell r="Y52">
            <v>2886.8291000000004</v>
          </cell>
          <cell r="Z52">
            <v>118.9866</v>
          </cell>
          <cell r="AA52">
            <v>376</v>
          </cell>
          <cell r="AB52">
            <v>413.6</v>
          </cell>
          <cell r="AC52">
            <v>0</v>
          </cell>
          <cell r="AD52">
            <v>752.56</v>
          </cell>
          <cell r="AE52">
            <v>24405.1185</v>
          </cell>
        </row>
        <row r="53">
          <cell r="B53" t="str">
            <v>Lucimara Camargos Sena Paiva</v>
          </cell>
          <cell r="C53">
            <v>991.83</v>
          </cell>
          <cell r="D53">
            <v>3471.74</v>
          </cell>
          <cell r="E53">
            <v>195.59</v>
          </cell>
          <cell r="F53">
            <v>0</v>
          </cell>
          <cell r="G53">
            <v>0</v>
          </cell>
          <cell r="H53">
            <v>424.37</v>
          </cell>
          <cell r="I53">
            <v>25.25</v>
          </cell>
          <cell r="J53">
            <v>0</v>
          </cell>
          <cell r="K53">
            <v>0</v>
          </cell>
          <cell r="L53">
            <v>3.76</v>
          </cell>
          <cell r="M53">
            <v>2.63</v>
          </cell>
          <cell r="N53">
            <v>0</v>
          </cell>
          <cell r="O53">
            <v>0</v>
          </cell>
          <cell r="P53">
            <v>29.75</v>
          </cell>
          <cell r="Q53">
            <v>59.51</v>
          </cell>
          <cell r="R53">
            <v>3206.14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308.63920000000002</v>
          </cell>
          <cell r="Y53">
            <v>936.01790000000005</v>
          </cell>
          <cell r="Z53">
            <v>38.579900000000002</v>
          </cell>
          <cell r="AA53">
            <v>376</v>
          </cell>
          <cell r="AB53">
            <v>263.2</v>
          </cell>
          <cell r="AC53">
            <v>99.6</v>
          </cell>
          <cell r="AD53">
            <v>1386.72</v>
          </cell>
          <cell r="AE53">
            <v>11819.327000000001</v>
          </cell>
        </row>
        <row r="54">
          <cell r="B54" t="str">
            <v>Susana de Souza Santos</v>
          </cell>
          <cell r="C54">
            <v>1785.29</v>
          </cell>
          <cell r="D54">
            <v>1603.73</v>
          </cell>
          <cell r="E54">
            <v>439.13</v>
          </cell>
          <cell r="F54">
            <v>0</v>
          </cell>
          <cell r="G54">
            <v>0</v>
          </cell>
          <cell r="H54">
            <v>421.09</v>
          </cell>
          <cell r="I54">
            <v>0</v>
          </cell>
          <cell r="J54">
            <v>0</v>
          </cell>
          <cell r="K54">
            <v>0</v>
          </cell>
          <cell r="L54">
            <v>3.76</v>
          </cell>
          <cell r="M54">
            <v>4.1399999999999997</v>
          </cell>
          <cell r="N54">
            <v>63.43</v>
          </cell>
          <cell r="O54">
            <v>18.399999999999999</v>
          </cell>
          <cell r="P54">
            <v>29.75</v>
          </cell>
          <cell r="Q54">
            <v>107.12</v>
          </cell>
          <cell r="R54">
            <v>1475.44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306.25200000000001</v>
          </cell>
          <cell r="Y54">
            <v>928.77809999999999</v>
          </cell>
          <cell r="Z54">
            <v>38.281500000000001</v>
          </cell>
          <cell r="AA54">
            <v>376</v>
          </cell>
          <cell r="AB54">
            <v>413.6</v>
          </cell>
          <cell r="AC54">
            <v>141.6</v>
          </cell>
          <cell r="AD54">
            <v>1848.96</v>
          </cell>
          <cell r="AE54">
            <v>10004.7516</v>
          </cell>
        </row>
        <row r="55">
          <cell r="B55" t="str">
            <v>Marina Mello Vasconcellos Okimoto</v>
          </cell>
          <cell r="C55">
            <v>4644.97</v>
          </cell>
          <cell r="D55">
            <v>11273.14</v>
          </cell>
          <cell r="E55">
            <v>0</v>
          </cell>
          <cell r="F55">
            <v>464.5</v>
          </cell>
          <cell r="G55">
            <v>431.81</v>
          </cell>
          <cell r="H55">
            <v>671.11</v>
          </cell>
          <cell r="I55">
            <v>1341.9</v>
          </cell>
          <cell r="J55">
            <v>0</v>
          </cell>
          <cell r="K55">
            <v>0</v>
          </cell>
          <cell r="L55">
            <v>3.76</v>
          </cell>
          <cell r="M55">
            <v>3.76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9816.74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949.86880000000008</v>
          </cell>
          <cell r="Y55">
            <v>2880.6908999999996</v>
          </cell>
          <cell r="Z55">
            <v>118.73360000000001</v>
          </cell>
          <cell r="AA55">
            <v>376</v>
          </cell>
          <cell r="AB55">
            <v>376</v>
          </cell>
          <cell r="AC55">
            <v>0</v>
          </cell>
          <cell r="AD55">
            <v>752.56</v>
          </cell>
          <cell r="AE55">
            <v>34105.543299999998</v>
          </cell>
        </row>
        <row r="56">
          <cell r="B56" t="str">
            <v>Fabio Augusto Ferreira Silva</v>
          </cell>
          <cell r="C56">
            <v>9289.93</v>
          </cell>
          <cell r="D56">
            <v>0</v>
          </cell>
          <cell r="E56">
            <v>0</v>
          </cell>
          <cell r="F56">
            <v>928.99</v>
          </cell>
          <cell r="G56">
            <v>0</v>
          </cell>
          <cell r="H56">
            <v>671.11</v>
          </cell>
          <cell r="I56">
            <v>1756.29</v>
          </cell>
          <cell r="J56">
            <v>0</v>
          </cell>
          <cell r="K56">
            <v>150.51</v>
          </cell>
          <cell r="L56">
            <v>3.76</v>
          </cell>
          <cell r="M56">
            <v>8.27</v>
          </cell>
          <cell r="N56">
            <v>154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817.5136</v>
          </cell>
          <cell r="Y56">
            <v>2479.2938999999997</v>
          </cell>
          <cell r="Z56">
            <v>102.1892</v>
          </cell>
          <cell r="AA56">
            <v>376</v>
          </cell>
          <cell r="AB56">
            <v>827.2</v>
          </cell>
          <cell r="AC56">
            <v>0</v>
          </cell>
          <cell r="AD56">
            <v>1505.12</v>
          </cell>
          <cell r="AE56">
            <v>19070.1767</v>
          </cell>
        </row>
        <row r="57">
          <cell r="B57" t="str">
            <v>Eduardo da Silva Pinto</v>
          </cell>
          <cell r="C57">
            <v>9289.93</v>
          </cell>
          <cell r="D57">
            <v>0</v>
          </cell>
          <cell r="E57">
            <v>0</v>
          </cell>
          <cell r="F57">
            <v>928.99</v>
          </cell>
          <cell r="G57">
            <v>0</v>
          </cell>
          <cell r="H57">
            <v>671.11</v>
          </cell>
          <cell r="I57">
            <v>1756.29</v>
          </cell>
          <cell r="J57">
            <v>0</v>
          </cell>
          <cell r="K57">
            <v>0</v>
          </cell>
          <cell r="L57">
            <v>3.76</v>
          </cell>
          <cell r="M57">
            <v>8.27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817.5136</v>
          </cell>
          <cell r="Y57">
            <v>2479.2938999999997</v>
          </cell>
          <cell r="Z57">
            <v>102.1892</v>
          </cell>
          <cell r="AA57">
            <v>376</v>
          </cell>
          <cell r="AB57">
            <v>827.2</v>
          </cell>
          <cell r="AC57">
            <v>0</v>
          </cell>
          <cell r="AD57">
            <v>752.56</v>
          </cell>
          <cell r="AE57">
            <v>18013.1067</v>
          </cell>
        </row>
        <row r="58">
          <cell r="B58" t="str">
            <v>Everton Diego Nagatsuka</v>
          </cell>
          <cell r="C58">
            <v>2975.48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245.36</v>
          </cell>
          <cell r="I58">
            <v>43.27</v>
          </cell>
          <cell r="J58">
            <v>249.21</v>
          </cell>
          <cell r="K58">
            <v>0</v>
          </cell>
          <cell r="L58">
            <v>3.76</v>
          </cell>
          <cell r="M58">
            <v>7.52</v>
          </cell>
          <cell r="N58">
            <v>0</v>
          </cell>
          <cell r="O58">
            <v>0</v>
          </cell>
          <cell r="P58">
            <v>0</v>
          </cell>
          <cell r="Q58">
            <v>178.53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218.10159999999999</v>
          </cell>
          <cell r="Y58">
            <v>661.44219999999996</v>
          </cell>
          <cell r="Z58">
            <v>27.262699999999999</v>
          </cell>
          <cell r="AA58">
            <v>376</v>
          </cell>
          <cell r="AB58">
            <v>752</v>
          </cell>
          <cell r="AC58">
            <v>300.89999999999998</v>
          </cell>
          <cell r="AD58">
            <v>752.56</v>
          </cell>
          <cell r="AE58">
            <v>6791.3964999999998</v>
          </cell>
        </row>
        <row r="59">
          <cell r="B59" t="str">
            <v>Ana Claudia Alves Monteiro</v>
          </cell>
          <cell r="C59">
            <v>1487.74</v>
          </cell>
          <cell r="D59">
            <v>2090.4899999999998</v>
          </cell>
          <cell r="E59">
            <v>266.92</v>
          </cell>
          <cell r="F59">
            <v>0</v>
          </cell>
          <cell r="G59">
            <v>0</v>
          </cell>
          <cell r="H59">
            <v>422.96</v>
          </cell>
          <cell r="I59">
            <v>0</v>
          </cell>
          <cell r="J59">
            <v>0</v>
          </cell>
          <cell r="K59">
            <v>0</v>
          </cell>
          <cell r="L59">
            <v>3.76</v>
          </cell>
          <cell r="M59">
            <v>4.51</v>
          </cell>
          <cell r="N59">
            <v>0</v>
          </cell>
          <cell r="O59">
            <v>0</v>
          </cell>
          <cell r="P59">
            <v>29.75</v>
          </cell>
          <cell r="Q59">
            <v>89.26</v>
          </cell>
          <cell r="R59">
            <v>1902.35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307.61199999999997</v>
          </cell>
          <cell r="Y59">
            <v>932.90260000000012</v>
          </cell>
          <cell r="Z59">
            <v>38.451499999999996</v>
          </cell>
          <cell r="AA59">
            <v>376</v>
          </cell>
          <cell r="AB59">
            <v>451.2</v>
          </cell>
          <cell r="AC59">
            <v>159.30000000000001</v>
          </cell>
          <cell r="AD59">
            <v>1386.72</v>
          </cell>
          <cell r="AE59">
            <v>9949.9261000000006</v>
          </cell>
        </row>
        <row r="60">
          <cell r="B60" t="str">
            <v>Rogerio Lopes dos Santos</v>
          </cell>
          <cell r="C60">
            <v>264.82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60.62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204.2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376</v>
          </cell>
          <cell r="AB60">
            <v>0</v>
          </cell>
          <cell r="AC60">
            <v>0</v>
          </cell>
          <cell r="AD60">
            <v>752.56</v>
          </cell>
          <cell r="AE60">
            <v>1658.2</v>
          </cell>
        </row>
        <row r="61">
          <cell r="B61" t="str">
            <v>Cristiane Borges de Araujo Mangabeira</v>
          </cell>
          <cell r="C61">
            <v>2990.78</v>
          </cell>
          <cell r="D61">
            <v>0</v>
          </cell>
          <cell r="E61">
            <v>440.98</v>
          </cell>
          <cell r="F61">
            <v>0</v>
          </cell>
          <cell r="G61">
            <v>0</v>
          </cell>
          <cell r="H61">
            <v>375.81</v>
          </cell>
          <cell r="I61">
            <v>101.3</v>
          </cell>
          <cell r="J61">
            <v>0</v>
          </cell>
          <cell r="K61">
            <v>0</v>
          </cell>
          <cell r="L61">
            <v>3.76</v>
          </cell>
          <cell r="M61">
            <v>7.9</v>
          </cell>
          <cell r="N61">
            <v>0</v>
          </cell>
          <cell r="O61">
            <v>0</v>
          </cell>
          <cell r="P61">
            <v>29.75</v>
          </cell>
          <cell r="Q61">
            <v>178.53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273.3168</v>
          </cell>
          <cell r="Y61">
            <v>828.89470000000006</v>
          </cell>
          <cell r="Z61">
            <v>34.1646</v>
          </cell>
          <cell r="AA61">
            <v>376</v>
          </cell>
          <cell r="AB61">
            <v>789.6</v>
          </cell>
          <cell r="AC61">
            <v>318.60000000000002</v>
          </cell>
          <cell r="AD61">
            <v>752.56</v>
          </cell>
          <cell r="AE61">
            <v>7501.9461000000001</v>
          </cell>
        </row>
        <row r="62">
          <cell r="B62" t="str">
            <v>Josiane Mendes Rodrigues</v>
          </cell>
          <cell r="C62">
            <v>5528.1</v>
          </cell>
          <cell r="D62">
            <v>0</v>
          </cell>
          <cell r="E62">
            <v>0</v>
          </cell>
          <cell r="F62">
            <v>677.63</v>
          </cell>
          <cell r="G62">
            <v>0</v>
          </cell>
          <cell r="H62">
            <v>671.11</v>
          </cell>
          <cell r="I62">
            <v>652.66</v>
          </cell>
          <cell r="J62">
            <v>0</v>
          </cell>
          <cell r="K62">
            <v>0</v>
          </cell>
          <cell r="L62">
            <v>3.76</v>
          </cell>
          <cell r="M62">
            <v>8.27</v>
          </cell>
          <cell r="N62">
            <v>0</v>
          </cell>
          <cell r="O62">
            <v>0</v>
          </cell>
          <cell r="P62">
            <v>55.28</v>
          </cell>
          <cell r="Q62">
            <v>331.69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496.45839999999998</v>
          </cell>
          <cell r="Y62">
            <v>1505.6217999999999</v>
          </cell>
          <cell r="Z62">
            <v>62.057299999999998</v>
          </cell>
          <cell r="AA62">
            <v>376</v>
          </cell>
          <cell r="AB62">
            <v>827.2</v>
          </cell>
          <cell r="AC62">
            <v>448.4</v>
          </cell>
          <cell r="AD62">
            <v>752.56</v>
          </cell>
          <cell r="AE62">
            <v>12396.797500000001</v>
          </cell>
        </row>
        <row r="63">
          <cell r="B63" t="str">
            <v>Janaina Baptista</v>
          </cell>
          <cell r="C63">
            <v>991.83</v>
          </cell>
          <cell r="D63">
            <v>2773.45</v>
          </cell>
          <cell r="E63">
            <v>0</v>
          </cell>
          <cell r="F63">
            <v>1076.75</v>
          </cell>
          <cell r="G63">
            <v>0</v>
          </cell>
          <cell r="H63">
            <v>532.62</v>
          </cell>
          <cell r="I63">
            <v>32.270000000000003</v>
          </cell>
          <cell r="J63">
            <v>0</v>
          </cell>
          <cell r="K63">
            <v>150.51</v>
          </cell>
          <cell r="L63">
            <v>3.76</v>
          </cell>
          <cell r="M63">
            <v>2.63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2491.5700000000002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387.36239999999998</v>
          </cell>
          <cell r="Y63">
            <v>1174.7636</v>
          </cell>
          <cell r="Z63">
            <v>48.420299999999997</v>
          </cell>
          <cell r="AA63">
            <v>376</v>
          </cell>
          <cell r="AB63">
            <v>263.2</v>
          </cell>
          <cell r="AC63">
            <v>0</v>
          </cell>
          <cell r="AD63">
            <v>1505.12</v>
          </cell>
          <cell r="AE63">
            <v>11810.256299999999</v>
          </cell>
        </row>
        <row r="64">
          <cell r="B64" t="str">
            <v>Luis Alberto dos Santos</v>
          </cell>
          <cell r="C64">
            <v>2975.48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241.01</v>
          </cell>
          <cell r="I64">
            <v>39.97</v>
          </cell>
          <cell r="J64">
            <v>297.55</v>
          </cell>
          <cell r="K64">
            <v>0</v>
          </cell>
          <cell r="L64">
            <v>3.76</v>
          </cell>
          <cell r="M64">
            <v>6.02</v>
          </cell>
          <cell r="N64">
            <v>0</v>
          </cell>
          <cell r="O64">
            <v>0</v>
          </cell>
          <cell r="P64">
            <v>0</v>
          </cell>
          <cell r="Q64">
            <v>114.4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214.23439999999999</v>
          </cell>
          <cell r="Y64">
            <v>649.71399999999994</v>
          </cell>
          <cell r="Z64">
            <v>26.779299999999999</v>
          </cell>
          <cell r="AA64">
            <v>376</v>
          </cell>
          <cell r="AB64">
            <v>601.6</v>
          </cell>
          <cell r="AC64">
            <v>114.4</v>
          </cell>
          <cell r="AD64">
            <v>752.56</v>
          </cell>
          <cell r="AE64">
            <v>6413.4777000000004</v>
          </cell>
        </row>
        <row r="65">
          <cell r="B65" t="str">
            <v>Marcelo Lenk</v>
          </cell>
          <cell r="C65">
            <v>2479.5700000000002</v>
          </cell>
          <cell r="D65">
            <v>671.83</v>
          </cell>
          <cell r="E65">
            <v>60.88</v>
          </cell>
          <cell r="F65">
            <v>350</v>
          </cell>
          <cell r="G65">
            <v>0</v>
          </cell>
          <cell r="H65">
            <v>391.85</v>
          </cell>
          <cell r="I65">
            <v>34.409999999999997</v>
          </cell>
          <cell r="J65">
            <v>0</v>
          </cell>
          <cell r="K65">
            <v>0</v>
          </cell>
          <cell r="L65">
            <v>3.76</v>
          </cell>
          <cell r="M65">
            <v>6.02</v>
          </cell>
          <cell r="N65">
            <v>0</v>
          </cell>
          <cell r="O65">
            <v>0</v>
          </cell>
          <cell r="P65">
            <v>29.75</v>
          </cell>
          <cell r="Q65">
            <v>148.77000000000001</v>
          </cell>
          <cell r="R65">
            <v>618.09</v>
          </cell>
          <cell r="S65">
            <v>0</v>
          </cell>
          <cell r="T65">
            <v>0</v>
          </cell>
          <cell r="U65">
            <v>0</v>
          </cell>
          <cell r="V65">
            <v>62.12</v>
          </cell>
          <cell r="W65">
            <v>0</v>
          </cell>
          <cell r="X65">
            <v>284.98239999999998</v>
          </cell>
          <cell r="Y65">
            <v>864.27330000000018</v>
          </cell>
          <cell r="Z65">
            <v>35.622799999999998</v>
          </cell>
          <cell r="AA65">
            <v>376</v>
          </cell>
          <cell r="AB65">
            <v>601.6</v>
          </cell>
          <cell r="AC65">
            <v>231.4</v>
          </cell>
          <cell r="AD65">
            <v>1386.72</v>
          </cell>
          <cell r="AE65">
            <v>8637.6485000000011</v>
          </cell>
        </row>
        <row r="66">
          <cell r="B66" t="str">
            <v>João Paulo Lopes de Faria</v>
          </cell>
          <cell r="C66">
            <v>2033.25</v>
          </cell>
          <cell r="D66">
            <v>1490.96</v>
          </cell>
          <cell r="E66">
            <v>155.06</v>
          </cell>
          <cell r="F66">
            <v>0</v>
          </cell>
          <cell r="G66">
            <v>0</v>
          </cell>
          <cell r="H66">
            <v>404.71</v>
          </cell>
          <cell r="I66">
            <v>0</v>
          </cell>
          <cell r="J66">
            <v>0</v>
          </cell>
          <cell r="K66">
            <v>0</v>
          </cell>
          <cell r="L66">
            <v>3.76</v>
          </cell>
          <cell r="M66">
            <v>5.64</v>
          </cell>
          <cell r="N66">
            <v>0</v>
          </cell>
          <cell r="O66">
            <v>0</v>
          </cell>
          <cell r="P66">
            <v>0</v>
          </cell>
          <cell r="Q66">
            <v>122</v>
          </cell>
          <cell r="R66">
            <v>1371.69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294.34159999999997</v>
          </cell>
          <cell r="Y66">
            <v>892.6570999999999</v>
          </cell>
          <cell r="Z66">
            <v>36.792699999999996</v>
          </cell>
          <cell r="AA66">
            <v>376</v>
          </cell>
          <cell r="AB66">
            <v>564</v>
          </cell>
          <cell r="AC66">
            <v>212.4</v>
          </cell>
          <cell r="AD66">
            <v>752.56</v>
          </cell>
          <cell r="AE66">
            <v>8715.8214000000007</v>
          </cell>
        </row>
        <row r="67">
          <cell r="B67" t="str">
            <v>Erica Bortolote da Silva</v>
          </cell>
          <cell r="C67">
            <v>2975.48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267.79000000000002</v>
          </cell>
          <cell r="I67">
            <v>60.28</v>
          </cell>
          <cell r="J67">
            <v>0</v>
          </cell>
          <cell r="K67">
            <v>0</v>
          </cell>
          <cell r="L67">
            <v>3.76</v>
          </cell>
          <cell r="M67">
            <v>7.9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238.0384</v>
          </cell>
          <cell r="Y67">
            <v>721.90499999999997</v>
          </cell>
          <cell r="Z67">
            <v>29.754799999999999</v>
          </cell>
          <cell r="AA67">
            <v>376</v>
          </cell>
          <cell r="AB67">
            <v>789.6</v>
          </cell>
          <cell r="AC67">
            <v>0</v>
          </cell>
          <cell r="AD67">
            <v>752.56</v>
          </cell>
          <cell r="AE67">
            <v>6223.0682000000006</v>
          </cell>
        </row>
        <row r="68">
          <cell r="B68" t="str">
            <v>Teresa Cristina Gonçalez Lopez</v>
          </cell>
          <cell r="C68">
            <v>2268.34</v>
          </cell>
          <cell r="D68">
            <v>0</v>
          </cell>
          <cell r="E68">
            <v>0</v>
          </cell>
          <cell r="F68">
            <v>570</v>
          </cell>
          <cell r="G68">
            <v>0</v>
          </cell>
          <cell r="H68">
            <v>255.45</v>
          </cell>
          <cell r="I68">
            <v>50.92</v>
          </cell>
          <cell r="J68">
            <v>0</v>
          </cell>
          <cell r="K68">
            <v>0</v>
          </cell>
          <cell r="L68">
            <v>3.76</v>
          </cell>
          <cell r="M68">
            <v>7.14</v>
          </cell>
          <cell r="N68">
            <v>21.55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21.09</v>
          </cell>
          <cell r="X68">
            <v>227.06720000000001</v>
          </cell>
          <cell r="Y68">
            <v>688.63240000000008</v>
          </cell>
          <cell r="Z68">
            <v>28.383400000000002</v>
          </cell>
          <cell r="AA68">
            <v>376</v>
          </cell>
          <cell r="AB68">
            <v>714.4</v>
          </cell>
          <cell r="AC68">
            <v>0</v>
          </cell>
          <cell r="AD68">
            <v>752.56</v>
          </cell>
          <cell r="AE68">
            <v>5985.2930000000006</v>
          </cell>
        </row>
        <row r="69">
          <cell r="B69" t="str">
            <v>Carolina Capsy Boga Ferreira</v>
          </cell>
          <cell r="C69">
            <v>5528.1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608.09</v>
          </cell>
          <cell r="I69">
            <v>483.64</v>
          </cell>
          <cell r="J69">
            <v>0</v>
          </cell>
          <cell r="K69">
            <v>0</v>
          </cell>
          <cell r="L69">
            <v>3.76</v>
          </cell>
          <cell r="M69">
            <v>8.27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442.24800000000005</v>
          </cell>
          <cell r="Y69">
            <v>1341.2166</v>
          </cell>
          <cell r="Z69">
            <v>55.281000000000006</v>
          </cell>
          <cell r="AA69">
            <v>376</v>
          </cell>
          <cell r="AB69">
            <v>827.2</v>
          </cell>
          <cell r="AC69">
            <v>0</v>
          </cell>
          <cell r="AD69">
            <v>752.56</v>
          </cell>
          <cell r="AE69">
            <v>10426.365600000001</v>
          </cell>
        </row>
        <row r="70">
          <cell r="B70" t="str">
            <v>Francine Derschner</v>
          </cell>
          <cell r="C70">
            <v>4606.75</v>
          </cell>
          <cell r="D70">
            <v>2277.08</v>
          </cell>
          <cell r="E70">
            <v>0</v>
          </cell>
          <cell r="F70">
            <v>4010.05</v>
          </cell>
          <cell r="G70">
            <v>0</v>
          </cell>
          <cell r="H70">
            <v>671.11</v>
          </cell>
          <cell r="I70">
            <v>1384.67</v>
          </cell>
          <cell r="J70">
            <v>0</v>
          </cell>
          <cell r="K70">
            <v>0</v>
          </cell>
          <cell r="L70">
            <v>3.76</v>
          </cell>
          <cell r="M70">
            <v>6.39</v>
          </cell>
          <cell r="N70">
            <v>23.8</v>
          </cell>
          <cell r="O70">
            <v>0</v>
          </cell>
          <cell r="P70">
            <v>55.28</v>
          </cell>
          <cell r="Q70">
            <v>0</v>
          </cell>
          <cell r="R70">
            <v>2059.54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871.51039999999989</v>
          </cell>
          <cell r="Y70">
            <v>2643.0514000000003</v>
          </cell>
          <cell r="Z70">
            <v>108.93879999999999</v>
          </cell>
          <cell r="AA70">
            <v>376</v>
          </cell>
          <cell r="AB70">
            <v>639.20000000000005</v>
          </cell>
          <cell r="AC70">
            <v>0</v>
          </cell>
          <cell r="AD70">
            <v>752.56</v>
          </cell>
          <cell r="AE70">
            <v>20489.690600000002</v>
          </cell>
        </row>
        <row r="71">
          <cell r="B71" t="str">
            <v>Jorge Salomão Siufi Bitar</v>
          </cell>
          <cell r="C71">
            <v>2975.48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267.79000000000002</v>
          </cell>
          <cell r="I71">
            <v>60.28</v>
          </cell>
          <cell r="J71">
            <v>0</v>
          </cell>
          <cell r="K71">
            <v>0</v>
          </cell>
          <cell r="L71">
            <v>3.76</v>
          </cell>
          <cell r="M71">
            <v>8.27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238.0384</v>
          </cell>
          <cell r="Y71">
            <v>721.90499999999997</v>
          </cell>
          <cell r="Z71">
            <v>29.754799999999999</v>
          </cell>
          <cell r="AA71">
            <v>376</v>
          </cell>
          <cell r="AB71">
            <v>827.2</v>
          </cell>
          <cell r="AC71">
            <v>0</v>
          </cell>
          <cell r="AD71">
            <v>752.56</v>
          </cell>
          <cell r="AE71">
            <v>6261.0382000000009</v>
          </cell>
        </row>
        <row r="72">
          <cell r="B72" t="str">
            <v>Ewerton Lacerda Costa</v>
          </cell>
          <cell r="C72">
            <v>2975.48</v>
          </cell>
          <cell r="D72">
            <v>0</v>
          </cell>
          <cell r="E72">
            <v>0</v>
          </cell>
          <cell r="F72">
            <v>570</v>
          </cell>
          <cell r="G72">
            <v>0</v>
          </cell>
          <cell r="H72">
            <v>390</v>
          </cell>
          <cell r="I72">
            <v>118.52</v>
          </cell>
          <cell r="J72">
            <v>0</v>
          </cell>
          <cell r="K72">
            <v>0</v>
          </cell>
          <cell r="L72">
            <v>3.76</v>
          </cell>
          <cell r="M72">
            <v>8.27</v>
          </cell>
          <cell r="N72">
            <v>0</v>
          </cell>
          <cell r="O72">
            <v>0</v>
          </cell>
          <cell r="P72">
            <v>29.75</v>
          </cell>
          <cell r="Q72">
            <v>178.53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283.63839999999999</v>
          </cell>
          <cell r="Y72">
            <v>860.19730000000015</v>
          </cell>
          <cell r="Z72">
            <v>35.454799999999999</v>
          </cell>
          <cell r="AA72">
            <v>376</v>
          </cell>
          <cell r="AB72">
            <v>827.2</v>
          </cell>
          <cell r="AC72">
            <v>336.3</v>
          </cell>
          <cell r="AD72">
            <v>752.56</v>
          </cell>
          <cell r="AE72">
            <v>7745.6605000000009</v>
          </cell>
        </row>
        <row r="73">
          <cell r="B73" t="str">
            <v>Karina Mendonça de Almeida</v>
          </cell>
          <cell r="C73">
            <v>309.66000000000003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309.66000000000003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619.32000000000005</v>
          </cell>
        </row>
        <row r="74">
          <cell r="B74" t="str">
            <v>André Ferreira de Magalhães</v>
          </cell>
          <cell r="C74">
            <v>2975.48</v>
          </cell>
          <cell r="D74">
            <v>0</v>
          </cell>
          <cell r="E74">
            <v>0</v>
          </cell>
          <cell r="F74">
            <v>3230.25</v>
          </cell>
          <cell r="G74">
            <v>0</v>
          </cell>
          <cell r="H74">
            <v>671.11</v>
          </cell>
          <cell r="I74">
            <v>600.52</v>
          </cell>
          <cell r="J74">
            <v>0</v>
          </cell>
          <cell r="K74">
            <v>0</v>
          </cell>
          <cell r="L74">
            <v>3.76</v>
          </cell>
          <cell r="M74">
            <v>8.27</v>
          </cell>
          <cell r="N74">
            <v>0</v>
          </cell>
          <cell r="O74">
            <v>27.15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496.45839999999998</v>
          </cell>
          <cell r="Y74">
            <v>1505.6217999999999</v>
          </cell>
          <cell r="Z74">
            <v>62.057299999999998</v>
          </cell>
          <cell r="AA74">
            <v>376</v>
          </cell>
          <cell r="AB74">
            <v>827.2</v>
          </cell>
          <cell r="AC74">
            <v>0</v>
          </cell>
          <cell r="AD74">
            <v>1386.72</v>
          </cell>
          <cell r="AE74">
            <v>12170.5975</v>
          </cell>
        </row>
        <row r="75">
          <cell r="B75" t="str">
            <v>Claudio Sergio Pereira Mazzetti</v>
          </cell>
          <cell r="C75">
            <v>13810.46</v>
          </cell>
          <cell r="D75">
            <v>0</v>
          </cell>
          <cell r="E75">
            <v>0</v>
          </cell>
          <cell r="F75">
            <v>570</v>
          </cell>
          <cell r="G75">
            <v>0</v>
          </cell>
          <cell r="H75">
            <v>671.11</v>
          </cell>
          <cell r="I75">
            <v>2900.71</v>
          </cell>
          <cell r="J75">
            <v>0</v>
          </cell>
          <cell r="K75">
            <v>0</v>
          </cell>
          <cell r="L75">
            <v>3.76</v>
          </cell>
          <cell r="M75">
            <v>8.27</v>
          </cell>
          <cell r="N75">
            <v>0</v>
          </cell>
          <cell r="O75">
            <v>0</v>
          </cell>
          <cell r="P75">
            <v>138.1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1150.4367999999999</v>
          </cell>
          <cell r="Y75">
            <v>3488.9584000000004</v>
          </cell>
          <cell r="Z75">
            <v>143.80459999999999</v>
          </cell>
          <cell r="AA75">
            <v>376</v>
          </cell>
          <cell r="AB75">
            <v>827.2</v>
          </cell>
          <cell r="AC75">
            <v>0</v>
          </cell>
          <cell r="AD75">
            <v>752.56</v>
          </cell>
          <cell r="AE75">
            <v>24841.3698</v>
          </cell>
        </row>
        <row r="76">
          <cell r="B76" t="str">
            <v>Maria Flavia Marques</v>
          </cell>
          <cell r="C76">
            <v>9289.93</v>
          </cell>
          <cell r="D76">
            <v>0</v>
          </cell>
          <cell r="E76">
            <v>0</v>
          </cell>
          <cell r="F76">
            <v>928.99</v>
          </cell>
          <cell r="G76">
            <v>0</v>
          </cell>
          <cell r="H76">
            <v>671.11</v>
          </cell>
          <cell r="I76">
            <v>1756.29</v>
          </cell>
          <cell r="J76">
            <v>0</v>
          </cell>
          <cell r="K76">
            <v>0</v>
          </cell>
          <cell r="L76">
            <v>3.76</v>
          </cell>
          <cell r="M76">
            <v>8.27</v>
          </cell>
          <cell r="N76">
            <v>0</v>
          </cell>
          <cell r="O76">
            <v>0</v>
          </cell>
          <cell r="P76">
            <v>92.9</v>
          </cell>
          <cell r="Q76">
            <v>557.4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817.5136</v>
          </cell>
          <cell r="Y76">
            <v>2479.2938999999997</v>
          </cell>
          <cell r="Z76">
            <v>102.1892</v>
          </cell>
          <cell r="AA76">
            <v>376</v>
          </cell>
          <cell r="AB76">
            <v>827.2</v>
          </cell>
          <cell r="AC76">
            <v>1572.25</v>
          </cell>
          <cell r="AD76">
            <v>752.56</v>
          </cell>
          <cell r="AE76">
            <v>20235.6567</v>
          </cell>
        </row>
        <row r="77">
          <cell r="B77" t="str">
            <v>Affonso Risi Junior</v>
          </cell>
          <cell r="C77">
            <v>13810.46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671.11</v>
          </cell>
          <cell r="I77">
            <v>2743.96</v>
          </cell>
          <cell r="J77">
            <v>0</v>
          </cell>
          <cell r="K77">
            <v>225.77</v>
          </cell>
          <cell r="L77">
            <v>3.76</v>
          </cell>
          <cell r="M77">
            <v>8.27</v>
          </cell>
          <cell r="N77">
            <v>0</v>
          </cell>
          <cell r="O77">
            <v>0</v>
          </cell>
          <cell r="P77">
            <v>138.1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1104.8368</v>
          </cell>
          <cell r="Y77">
            <v>3350.6662000000001</v>
          </cell>
          <cell r="Z77">
            <v>138.1046</v>
          </cell>
          <cell r="AA77">
            <v>376</v>
          </cell>
          <cell r="AB77">
            <v>827.2</v>
          </cell>
          <cell r="AC77">
            <v>0</v>
          </cell>
          <cell r="AD77">
            <v>1505.12</v>
          </cell>
          <cell r="AE77">
            <v>24903.357599999999</v>
          </cell>
        </row>
        <row r="78">
          <cell r="B78" t="str">
            <v>Adriano do Nascimento Araujo</v>
          </cell>
          <cell r="C78">
            <v>2975.48</v>
          </cell>
          <cell r="D78">
            <v>0</v>
          </cell>
          <cell r="E78">
            <v>0</v>
          </cell>
          <cell r="F78">
            <v>570</v>
          </cell>
          <cell r="G78">
            <v>0</v>
          </cell>
          <cell r="H78">
            <v>390</v>
          </cell>
          <cell r="I78">
            <v>118.52</v>
          </cell>
          <cell r="J78">
            <v>0</v>
          </cell>
          <cell r="K78">
            <v>150.51</v>
          </cell>
          <cell r="L78">
            <v>3.76</v>
          </cell>
          <cell r="M78">
            <v>5.64</v>
          </cell>
          <cell r="N78">
            <v>0</v>
          </cell>
          <cell r="O78">
            <v>0</v>
          </cell>
          <cell r="P78">
            <v>29.75</v>
          </cell>
          <cell r="Q78">
            <v>105.6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754.89</v>
          </cell>
          <cell r="W78">
            <v>0</v>
          </cell>
          <cell r="X78">
            <v>283.63839999999999</v>
          </cell>
          <cell r="Y78">
            <v>860.19730000000015</v>
          </cell>
          <cell r="Z78">
            <v>35.454799999999999</v>
          </cell>
          <cell r="AA78">
            <v>376</v>
          </cell>
          <cell r="AB78">
            <v>564</v>
          </cell>
          <cell r="AC78">
            <v>105.6</v>
          </cell>
          <cell r="AD78">
            <v>1505.12</v>
          </cell>
          <cell r="AE78">
            <v>8834.1605</v>
          </cell>
        </row>
        <row r="79">
          <cell r="B79" t="str">
            <v>Litsuko Yoshida</v>
          </cell>
          <cell r="C79">
            <v>1842.7</v>
          </cell>
          <cell r="D79">
            <v>6492.99</v>
          </cell>
          <cell r="E79">
            <v>0</v>
          </cell>
          <cell r="F79">
            <v>0</v>
          </cell>
          <cell r="G79">
            <v>0</v>
          </cell>
          <cell r="H79">
            <v>671.11</v>
          </cell>
          <cell r="I79">
            <v>364.04</v>
          </cell>
          <cell r="J79">
            <v>0</v>
          </cell>
          <cell r="K79">
            <v>0</v>
          </cell>
          <cell r="L79">
            <v>3.76</v>
          </cell>
          <cell r="M79">
            <v>2.63</v>
          </cell>
          <cell r="N79">
            <v>18.399999999999999</v>
          </cell>
          <cell r="O79">
            <v>0</v>
          </cell>
          <cell r="P79">
            <v>0</v>
          </cell>
          <cell r="Q79">
            <v>0</v>
          </cell>
          <cell r="R79">
            <v>5579.55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546.98400000000004</v>
          </cell>
          <cell r="Y79">
            <v>1658.8521000000003</v>
          </cell>
          <cell r="Z79">
            <v>68.373000000000005</v>
          </cell>
          <cell r="AA79">
            <v>376</v>
          </cell>
          <cell r="AB79">
            <v>263.2</v>
          </cell>
          <cell r="AC79">
            <v>0</v>
          </cell>
          <cell r="AD79">
            <v>752.56</v>
          </cell>
          <cell r="AE79">
            <v>18641.149099999999</v>
          </cell>
        </row>
        <row r="80">
          <cell r="B80" t="str">
            <v>Joyce de Almeida Rosa Orlando</v>
          </cell>
          <cell r="C80">
            <v>2975.48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267.79000000000002</v>
          </cell>
          <cell r="I80">
            <v>60.28</v>
          </cell>
          <cell r="J80">
            <v>0</v>
          </cell>
          <cell r="K80">
            <v>150.51</v>
          </cell>
          <cell r="L80">
            <v>3.76</v>
          </cell>
          <cell r="M80">
            <v>8.27</v>
          </cell>
          <cell r="N80">
            <v>14.6</v>
          </cell>
          <cell r="O80">
            <v>0</v>
          </cell>
          <cell r="P80">
            <v>0</v>
          </cell>
          <cell r="Q80">
            <v>178.53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793.75</v>
          </cell>
          <cell r="W80">
            <v>0</v>
          </cell>
          <cell r="X80">
            <v>238.0384</v>
          </cell>
          <cell r="Y80">
            <v>721.90499999999997</v>
          </cell>
          <cell r="Z80">
            <v>29.754799999999999</v>
          </cell>
          <cell r="AA80">
            <v>376</v>
          </cell>
          <cell r="AB80">
            <v>827.2</v>
          </cell>
          <cell r="AC80">
            <v>334.4</v>
          </cell>
          <cell r="AD80">
            <v>1505.12</v>
          </cell>
          <cell r="AE80">
            <v>8485.3882000000012</v>
          </cell>
        </row>
        <row r="81">
          <cell r="B81" t="str">
            <v>Renata Aparecida Pitana Braga Vasquez</v>
          </cell>
          <cell r="C81">
            <v>1147.02</v>
          </cell>
          <cell r="D81">
            <v>2727.93</v>
          </cell>
          <cell r="E81">
            <v>0</v>
          </cell>
          <cell r="F81">
            <v>0</v>
          </cell>
          <cell r="G81">
            <v>431.81</v>
          </cell>
          <cell r="H81">
            <v>409.17</v>
          </cell>
          <cell r="I81">
            <v>14.94</v>
          </cell>
          <cell r="J81">
            <v>0</v>
          </cell>
          <cell r="K81">
            <v>451.53</v>
          </cell>
          <cell r="L81">
            <v>3.76</v>
          </cell>
          <cell r="M81">
            <v>2.2599999999999998</v>
          </cell>
          <cell r="N81">
            <v>3.04</v>
          </cell>
          <cell r="O81">
            <v>63.34</v>
          </cell>
          <cell r="P81">
            <v>0</v>
          </cell>
          <cell r="Q81">
            <v>0</v>
          </cell>
          <cell r="R81">
            <v>2467.48</v>
          </cell>
          <cell r="S81">
            <v>0</v>
          </cell>
          <cell r="T81">
            <v>0</v>
          </cell>
          <cell r="U81">
            <v>0</v>
          </cell>
          <cell r="V81">
            <v>891.24</v>
          </cell>
          <cell r="W81">
            <v>0</v>
          </cell>
          <cell r="X81">
            <v>297.58079999999995</v>
          </cell>
          <cell r="Y81">
            <v>902.48069999999973</v>
          </cell>
          <cell r="Z81">
            <v>37.197599999999994</v>
          </cell>
          <cell r="AA81">
            <v>376</v>
          </cell>
          <cell r="AB81">
            <v>225.6</v>
          </cell>
          <cell r="AC81">
            <v>0</v>
          </cell>
          <cell r="AD81">
            <v>3010.24</v>
          </cell>
          <cell r="AE81">
            <v>13462.6191</v>
          </cell>
        </row>
        <row r="82">
          <cell r="B82" t="str">
            <v>Julian Moya Gomez</v>
          </cell>
          <cell r="C82">
            <v>3685.4</v>
          </cell>
          <cell r="D82">
            <v>2698.72</v>
          </cell>
          <cell r="E82">
            <v>0</v>
          </cell>
          <cell r="F82">
            <v>570</v>
          </cell>
          <cell r="G82">
            <v>0</v>
          </cell>
          <cell r="H82">
            <v>671.11</v>
          </cell>
          <cell r="I82">
            <v>1405.43</v>
          </cell>
          <cell r="J82">
            <v>0</v>
          </cell>
          <cell r="K82">
            <v>0</v>
          </cell>
          <cell r="L82">
            <v>3.76</v>
          </cell>
          <cell r="M82">
            <v>5.26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1275.3900000000001</v>
          </cell>
          <cell r="S82">
            <v>0</v>
          </cell>
          <cell r="T82">
            <v>0</v>
          </cell>
          <cell r="U82">
            <v>0</v>
          </cell>
          <cell r="V82">
            <v>521.21</v>
          </cell>
          <cell r="W82">
            <v>0</v>
          </cell>
          <cell r="X82">
            <v>556.32959999999991</v>
          </cell>
          <cell r="Y82">
            <v>1687.1945999999998</v>
          </cell>
          <cell r="Z82">
            <v>69.541199999999989</v>
          </cell>
          <cell r="AA82">
            <v>376</v>
          </cell>
          <cell r="AB82">
            <v>526.4</v>
          </cell>
          <cell r="AC82">
            <v>0</v>
          </cell>
          <cell r="AD82">
            <v>752.56</v>
          </cell>
          <cell r="AE82">
            <v>14804.305400000001</v>
          </cell>
        </row>
        <row r="83">
          <cell r="B83" t="str">
            <v>Eric Guldbek Tidon</v>
          </cell>
          <cell r="C83">
            <v>991.83</v>
          </cell>
          <cell r="D83">
            <v>2663.13</v>
          </cell>
          <cell r="E83">
            <v>0</v>
          </cell>
          <cell r="F83">
            <v>0</v>
          </cell>
          <cell r="G83">
            <v>0</v>
          </cell>
          <cell r="H83">
            <v>401.58</v>
          </cell>
          <cell r="I83">
            <v>38.96</v>
          </cell>
          <cell r="J83">
            <v>4.22</v>
          </cell>
          <cell r="K83">
            <v>150.51</v>
          </cell>
          <cell r="L83">
            <v>3.76</v>
          </cell>
          <cell r="M83">
            <v>2.2599999999999998</v>
          </cell>
          <cell r="N83">
            <v>0</v>
          </cell>
          <cell r="O83">
            <v>18.399999999999999</v>
          </cell>
          <cell r="P83">
            <v>0</v>
          </cell>
          <cell r="Q83">
            <v>59.51</v>
          </cell>
          <cell r="R83">
            <v>2384.4899999999998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292.05920000000003</v>
          </cell>
          <cell r="Y83">
            <v>885.73529999999994</v>
          </cell>
          <cell r="Z83">
            <v>36.507400000000004</v>
          </cell>
          <cell r="AA83">
            <v>376</v>
          </cell>
          <cell r="AB83">
            <v>225.6</v>
          </cell>
          <cell r="AC83">
            <v>106.2</v>
          </cell>
          <cell r="AD83">
            <v>1505.12</v>
          </cell>
          <cell r="AE83">
            <v>10145.8719</v>
          </cell>
        </row>
        <row r="84">
          <cell r="B84" t="str">
            <v>Magnólia Borges Accorsi Pardi</v>
          </cell>
          <cell r="C84">
            <v>2975.48</v>
          </cell>
          <cell r="D84">
            <v>0</v>
          </cell>
          <cell r="E84">
            <v>0</v>
          </cell>
          <cell r="F84">
            <v>230</v>
          </cell>
          <cell r="G84">
            <v>0</v>
          </cell>
          <cell r="H84">
            <v>352.6</v>
          </cell>
          <cell r="I84">
            <v>73.13</v>
          </cell>
          <cell r="J84">
            <v>0</v>
          </cell>
          <cell r="K84">
            <v>301.02</v>
          </cell>
          <cell r="L84">
            <v>3.76</v>
          </cell>
          <cell r="M84">
            <v>7.9</v>
          </cell>
          <cell r="N84">
            <v>0</v>
          </cell>
          <cell r="O84">
            <v>17.399999999999999</v>
          </cell>
          <cell r="P84">
            <v>29.75</v>
          </cell>
          <cell r="Q84">
            <v>178.53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256.4384</v>
          </cell>
          <cell r="Y84">
            <v>777.70709999999997</v>
          </cell>
          <cell r="Z84">
            <v>32.0548</v>
          </cell>
          <cell r="AA84">
            <v>376</v>
          </cell>
          <cell r="AB84">
            <v>789.6</v>
          </cell>
          <cell r="AC84">
            <v>318.60000000000002</v>
          </cell>
          <cell r="AD84">
            <v>2257.6799999999998</v>
          </cell>
          <cell r="AE84">
            <v>8977.6503000000012</v>
          </cell>
        </row>
        <row r="85">
          <cell r="B85" t="str">
            <v>Velta Maria Krauklis de Oliveira</v>
          </cell>
          <cell r="C85">
            <v>2975.48</v>
          </cell>
          <cell r="D85">
            <v>0</v>
          </cell>
          <cell r="E85">
            <v>394.85</v>
          </cell>
          <cell r="F85">
            <v>100</v>
          </cell>
          <cell r="G85">
            <v>0</v>
          </cell>
          <cell r="H85">
            <v>381.73</v>
          </cell>
          <cell r="I85">
            <v>108.49</v>
          </cell>
          <cell r="J85">
            <v>0</v>
          </cell>
          <cell r="K85">
            <v>0</v>
          </cell>
          <cell r="L85">
            <v>3.76</v>
          </cell>
          <cell r="M85">
            <v>7.9</v>
          </cell>
          <cell r="N85">
            <v>0</v>
          </cell>
          <cell r="O85">
            <v>0</v>
          </cell>
          <cell r="P85">
            <v>0</v>
          </cell>
          <cell r="Q85">
            <v>158.4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887.43</v>
          </cell>
          <cell r="W85">
            <v>190</v>
          </cell>
          <cell r="X85">
            <v>277.62639999999999</v>
          </cell>
          <cell r="Y85">
            <v>841.96450000000016</v>
          </cell>
          <cell r="Z85">
            <v>34.703299999999999</v>
          </cell>
          <cell r="AA85">
            <v>376</v>
          </cell>
          <cell r="AB85">
            <v>789.6</v>
          </cell>
          <cell r="AC85">
            <v>158.4</v>
          </cell>
          <cell r="AD85">
            <v>752.56</v>
          </cell>
          <cell r="AE85">
            <v>8438.8942000000006</v>
          </cell>
        </row>
        <row r="86">
          <cell r="B86" t="str">
            <v>Bruno Alvares de Siqueira</v>
          </cell>
          <cell r="C86">
            <v>2975.48</v>
          </cell>
          <cell r="D86">
            <v>0</v>
          </cell>
          <cell r="E86">
            <v>0</v>
          </cell>
          <cell r="F86">
            <v>300</v>
          </cell>
          <cell r="G86">
            <v>0</v>
          </cell>
          <cell r="H86">
            <v>360.3</v>
          </cell>
          <cell r="I86">
            <v>82.48</v>
          </cell>
          <cell r="J86">
            <v>0</v>
          </cell>
          <cell r="K86">
            <v>0</v>
          </cell>
          <cell r="L86">
            <v>3.76</v>
          </cell>
          <cell r="M86">
            <v>8.27</v>
          </cell>
          <cell r="N86">
            <v>19.96</v>
          </cell>
          <cell r="O86">
            <v>178.15</v>
          </cell>
          <cell r="P86">
            <v>0</v>
          </cell>
          <cell r="Q86">
            <v>167.2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262.03840000000002</v>
          </cell>
          <cell r="Y86">
            <v>794.69039999999995</v>
          </cell>
          <cell r="Z86">
            <v>32.754800000000003</v>
          </cell>
          <cell r="AA86">
            <v>376</v>
          </cell>
          <cell r="AB86">
            <v>827.2</v>
          </cell>
          <cell r="AC86">
            <v>167.2</v>
          </cell>
          <cell r="AD86">
            <v>1386.72</v>
          </cell>
          <cell r="AE86">
            <v>7942.2035999999998</v>
          </cell>
        </row>
        <row r="87">
          <cell r="B87" t="str">
            <v>Clarisse Coutinho Beck e Silva</v>
          </cell>
          <cell r="C87">
            <v>6937.83</v>
          </cell>
          <cell r="D87">
            <v>0</v>
          </cell>
          <cell r="E87">
            <v>0</v>
          </cell>
          <cell r="F87">
            <v>2810.95</v>
          </cell>
          <cell r="G87">
            <v>0</v>
          </cell>
          <cell r="H87">
            <v>671.11</v>
          </cell>
          <cell r="I87">
            <v>1627</v>
          </cell>
          <cell r="J87">
            <v>0</v>
          </cell>
          <cell r="K87">
            <v>0</v>
          </cell>
          <cell r="L87">
            <v>3.76</v>
          </cell>
          <cell r="M87">
            <v>7.9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779.90240000000006</v>
          </cell>
          <cell r="Y87">
            <v>2365.2294999999999</v>
          </cell>
          <cell r="Z87">
            <v>97.487800000000007</v>
          </cell>
          <cell r="AA87">
            <v>376</v>
          </cell>
          <cell r="AB87">
            <v>789.6</v>
          </cell>
          <cell r="AC87">
            <v>0</v>
          </cell>
          <cell r="AD87">
            <v>752.56</v>
          </cell>
          <cell r="AE87">
            <v>17219.329699999998</v>
          </cell>
        </row>
        <row r="88">
          <cell r="B88" t="str">
            <v>Vanessa Barbosa Enju</v>
          </cell>
          <cell r="C88">
            <v>5528.1</v>
          </cell>
          <cell r="D88">
            <v>0</v>
          </cell>
          <cell r="E88">
            <v>0</v>
          </cell>
          <cell r="F88">
            <v>4642.82</v>
          </cell>
          <cell r="G88">
            <v>431.81</v>
          </cell>
          <cell r="H88">
            <v>671.11</v>
          </cell>
          <cell r="I88">
            <v>1743.09</v>
          </cell>
          <cell r="J88">
            <v>0</v>
          </cell>
          <cell r="K88">
            <v>301.02</v>
          </cell>
          <cell r="L88">
            <v>3.76</v>
          </cell>
          <cell r="M88">
            <v>8.27</v>
          </cell>
          <cell r="N88">
            <v>0</v>
          </cell>
          <cell r="O88">
            <v>0</v>
          </cell>
          <cell r="P88">
            <v>55.28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813.67359999999996</v>
          </cell>
          <cell r="Y88">
            <v>2467.6482999999998</v>
          </cell>
          <cell r="Z88">
            <v>101.7092</v>
          </cell>
          <cell r="AA88">
            <v>376</v>
          </cell>
          <cell r="AB88">
            <v>827.2</v>
          </cell>
          <cell r="AC88">
            <v>0</v>
          </cell>
          <cell r="AD88">
            <v>2257.6799999999998</v>
          </cell>
          <cell r="AE88">
            <v>20229.1711</v>
          </cell>
        </row>
        <row r="89">
          <cell r="B89" t="str">
            <v>Natália Jordão</v>
          </cell>
          <cell r="C89">
            <v>6937.83</v>
          </cell>
          <cell r="D89">
            <v>0</v>
          </cell>
          <cell r="E89">
            <v>0</v>
          </cell>
          <cell r="F89">
            <v>2810.95</v>
          </cell>
          <cell r="G89">
            <v>0</v>
          </cell>
          <cell r="H89">
            <v>671.11</v>
          </cell>
          <cell r="I89">
            <v>1627</v>
          </cell>
          <cell r="J89">
            <v>0</v>
          </cell>
          <cell r="K89">
            <v>0</v>
          </cell>
          <cell r="L89">
            <v>3.76</v>
          </cell>
          <cell r="M89">
            <v>7.9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779.90240000000006</v>
          </cell>
          <cell r="Y89">
            <v>2365.2294999999999</v>
          </cell>
          <cell r="Z89">
            <v>97.487800000000007</v>
          </cell>
          <cell r="AA89">
            <v>376</v>
          </cell>
          <cell r="AB89">
            <v>789.6</v>
          </cell>
          <cell r="AC89">
            <v>0</v>
          </cell>
          <cell r="AD89">
            <v>752.56</v>
          </cell>
          <cell r="AE89">
            <v>17219.329699999998</v>
          </cell>
        </row>
        <row r="90">
          <cell r="B90" t="str">
            <v>Igor Casal da Conceição</v>
          </cell>
          <cell r="C90">
            <v>2975.48</v>
          </cell>
          <cell r="D90">
            <v>0</v>
          </cell>
          <cell r="E90">
            <v>98.26</v>
          </cell>
          <cell r="F90">
            <v>150</v>
          </cell>
          <cell r="G90">
            <v>0</v>
          </cell>
          <cell r="H90">
            <v>354.61</v>
          </cell>
          <cell r="I90">
            <v>75.569999999999993</v>
          </cell>
          <cell r="J90">
            <v>0</v>
          </cell>
          <cell r="K90">
            <v>0</v>
          </cell>
          <cell r="L90">
            <v>3.76</v>
          </cell>
          <cell r="M90">
            <v>8.27</v>
          </cell>
          <cell r="N90">
            <v>33.4</v>
          </cell>
          <cell r="O90">
            <v>0</v>
          </cell>
          <cell r="P90">
            <v>0</v>
          </cell>
          <cell r="Q90">
            <v>178.53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257.89920000000001</v>
          </cell>
          <cell r="Y90">
            <v>782.13740000000007</v>
          </cell>
          <cell r="Z90">
            <v>32.237400000000001</v>
          </cell>
          <cell r="AA90">
            <v>376</v>
          </cell>
          <cell r="AB90">
            <v>827.2</v>
          </cell>
          <cell r="AC90">
            <v>318.60000000000002</v>
          </cell>
          <cell r="AD90">
            <v>752.56</v>
          </cell>
          <cell r="AE90">
            <v>7224.5139999999992</v>
          </cell>
        </row>
        <row r="91">
          <cell r="B91" t="str">
            <v>Alexandre Suguiyama Rovai</v>
          </cell>
          <cell r="C91">
            <v>2975.48</v>
          </cell>
          <cell r="D91">
            <v>0</v>
          </cell>
          <cell r="E91">
            <v>32.75</v>
          </cell>
          <cell r="F91">
            <v>0</v>
          </cell>
          <cell r="G91">
            <v>0</v>
          </cell>
          <cell r="H91">
            <v>270.74</v>
          </cell>
          <cell r="I91">
            <v>62.51</v>
          </cell>
          <cell r="J91">
            <v>0</v>
          </cell>
          <cell r="K91">
            <v>0</v>
          </cell>
          <cell r="L91">
            <v>3.76</v>
          </cell>
          <cell r="M91">
            <v>8.27</v>
          </cell>
          <cell r="N91">
            <v>33.1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240.6584</v>
          </cell>
          <cell r="Y91">
            <v>729.85069999999996</v>
          </cell>
          <cell r="Z91">
            <v>30.0823</v>
          </cell>
          <cell r="AA91">
            <v>376</v>
          </cell>
          <cell r="AB91">
            <v>827.2</v>
          </cell>
          <cell r="AC91">
            <v>0</v>
          </cell>
          <cell r="AD91">
            <v>752.56</v>
          </cell>
          <cell r="AE91">
            <v>6342.9614000000001</v>
          </cell>
        </row>
        <row r="92">
          <cell r="B92" t="str">
            <v>Luan Kendji Yamauie</v>
          </cell>
          <cell r="C92">
            <v>2975.48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265.04000000000002</v>
          </cell>
          <cell r="I92">
            <v>58.2</v>
          </cell>
          <cell r="J92">
            <v>30.5</v>
          </cell>
          <cell r="K92">
            <v>0</v>
          </cell>
          <cell r="L92">
            <v>3.76</v>
          </cell>
          <cell r="M92">
            <v>8.27</v>
          </cell>
          <cell r="N92">
            <v>0</v>
          </cell>
          <cell r="O92">
            <v>0</v>
          </cell>
          <cell r="P92">
            <v>29.75</v>
          </cell>
          <cell r="Q92">
            <v>178.53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235.5984</v>
          </cell>
          <cell r="Y92">
            <v>714.50520000000006</v>
          </cell>
          <cell r="Z92">
            <v>29.4498</v>
          </cell>
          <cell r="AA92">
            <v>376</v>
          </cell>
          <cell r="AB92">
            <v>827.2</v>
          </cell>
          <cell r="AC92">
            <v>336.3</v>
          </cell>
          <cell r="AD92">
            <v>752.56</v>
          </cell>
          <cell r="AE92">
            <v>6821.1434000000008</v>
          </cell>
        </row>
        <row r="93">
          <cell r="B93" t="str">
            <v>Eduardo Gois Santos</v>
          </cell>
          <cell r="C93">
            <v>2975.48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267.79000000000002</v>
          </cell>
          <cell r="I93">
            <v>46.06</v>
          </cell>
          <cell r="J93">
            <v>0</v>
          </cell>
          <cell r="K93">
            <v>0</v>
          </cell>
          <cell r="L93">
            <v>3.76</v>
          </cell>
          <cell r="M93">
            <v>8.27</v>
          </cell>
          <cell r="N93">
            <v>12.72</v>
          </cell>
          <cell r="O93">
            <v>18.399999999999999</v>
          </cell>
          <cell r="P93">
            <v>29.75</v>
          </cell>
          <cell r="Q93">
            <v>178.53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238.0384</v>
          </cell>
          <cell r="Y93">
            <v>721.90499999999997</v>
          </cell>
          <cell r="Z93">
            <v>29.754799999999999</v>
          </cell>
          <cell r="AA93">
            <v>376</v>
          </cell>
          <cell r="AB93">
            <v>827.2</v>
          </cell>
          <cell r="AC93">
            <v>193.6</v>
          </cell>
          <cell r="AD93">
            <v>924.48</v>
          </cell>
          <cell r="AE93">
            <v>6851.7382000000007</v>
          </cell>
        </row>
        <row r="94">
          <cell r="B94" t="str">
            <v>Carolina de Moraes Lyra Schneider</v>
          </cell>
          <cell r="C94">
            <v>9289.93</v>
          </cell>
          <cell r="D94">
            <v>0</v>
          </cell>
          <cell r="E94">
            <v>0</v>
          </cell>
          <cell r="F94">
            <v>1857.98</v>
          </cell>
          <cell r="G94">
            <v>0</v>
          </cell>
          <cell r="H94">
            <v>671.11</v>
          </cell>
          <cell r="I94">
            <v>2011.76</v>
          </cell>
          <cell r="J94">
            <v>0</v>
          </cell>
          <cell r="K94">
            <v>0</v>
          </cell>
          <cell r="L94">
            <v>3.76</v>
          </cell>
          <cell r="M94">
            <v>8.27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891.83280000000002</v>
          </cell>
          <cell r="Y94">
            <v>2704.6835999999998</v>
          </cell>
          <cell r="Z94">
            <v>111.4791</v>
          </cell>
          <cell r="AA94">
            <v>376</v>
          </cell>
          <cell r="AB94">
            <v>827.2</v>
          </cell>
          <cell r="AC94">
            <v>0</v>
          </cell>
          <cell r="AD94">
            <v>752.56</v>
          </cell>
          <cell r="AE94">
            <v>19506.565500000001</v>
          </cell>
        </row>
        <row r="95">
          <cell r="B95" t="str">
            <v>Robson Carvalho de Oliveira</v>
          </cell>
          <cell r="C95">
            <v>4954.63</v>
          </cell>
          <cell r="D95">
            <v>6299.04</v>
          </cell>
          <cell r="E95">
            <v>0</v>
          </cell>
          <cell r="F95">
            <v>495.46</v>
          </cell>
          <cell r="G95">
            <v>0</v>
          </cell>
          <cell r="H95">
            <v>671.11</v>
          </cell>
          <cell r="I95">
            <v>1203.46</v>
          </cell>
          <cell r="J95">
            <v>0</v>
          </cell>
          <cell r="K95">
            <v>150.51</v>
          </cell>
          <cell r="L95">
            <v>3.76</v>
          </cell>
          <cell r="M95">
            <v>4.51</v>
          </cell>
          <cell r="N95">
            <v>0</v>
          </cell>
          <cell r="O95">
            <v>144.19999999999999</v>
          </cell>
          <cell r="P95">
            <v>0</v>
          </cell>
          <cell r="Q95">
            <v>86.94</v>
          </cell>
          <cell r="R95">
            <v>5022.6099999999997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939.93040000000008</v>
          </cell>
          <cell r="Y95">
            <v>2850.5503999999996</v>
          </cell>
          <cell r="Z95">
            <v>117.49130000000001</v>
          </cell>
          <cell r="AA95">
            <v>376</v>
          </cell>
          <cell r="AB95">
            <v>451.2</v>
          </cell>
          <cell r="AC95">
            <v>86.94</v>
          </cell>
          <cell r="AD95">
            <v>1505.12</v>
          </cell>
          <cell r="AE95">
            <v>25363.462100000001</v>
          </cell>
        </row>
        <row r="96">
          <cell r="B96" t="str">
            <v>Lucas Santos Mota</v>
          </cell>
          <cell r="C96">
            <v>2975.48</v>
          </cell>
          <cell r="D96">
            <v>0</v>
          </cell>
          <cell r="E96">
            <v>1111.3699999999999</v>
          </cell>
          <cell r="F96">
            <v>0</v>
          </cell>
          <cell r="G96">
            <v>0</v>
          </cell>
          <cell r="H96">
            <v>449.55</v>
          </cell>
          <cell r="I96">
            <v>190.8</v>
          </cell>
          <cell r="J96">
            <v>0</v>
          </cell>
          <cell r="K96">
            <v>0</v>
          </cell>
          <cell r="L96">
            <v>3.76</v>
          </cell>
          <cell r="M96">
            <v>9.02</v>
          </cell>
          <cell r="N96">
            <v>18.399999999999999</v>
          </cell>
          <cell r="O96">
            <v>0</v>
          </cell>
          <cell r="P96">
            <v>0</v>
          </cell>
          <cell r="Q96">
            <v>178.53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846.58</v>
          </cell>
          <cell r="W96">
            <v>0</v>
          </cell>
          <cell r="X96">
            <v>326.94799999999998</v>
          </cell>
          <cell r="Y96">
            <v>991.54340000000002</v>
          </cell>
          <cell r="Z96">
            <v>40.868499999999997</v>
          </cell>
          <cell r="AA96">
            <v>376</v>
          </cell>
          <cell r="AB96">
            <v>902.4</v>
          </cell>
          <cell r="AC96">
            <v>653.20000000000005</v>
          </cell>
          <cell r="AD96">
            <v>752.56</v>
          </cell>
          <cell r="AE96">
            <v>9827.0098999999991</v>
          </cell>
        </row>
        <row r="97">
          <cell r="B97" t="str">
            <v>Joir Monteiro Neves</v>
          </cell>
          <cell r="C97">
            <v>1785.29</v>
          </cell>
          <cell r="D97">
            <v>1672.24</v>
          </cell>
          <cell r="E97">
            <v>0</v>
          </cell>
          <cell r="F97">
            <v>0</v>
          </cell>
          <cell r="G97">
            <v>0</v>
          </cell>
          <cell r="H97">
            <v>380.32</v>
          </cell>
          <cell r="I97">
            <v>0</v>
          </cell>
          <cell r="J97">
            <v>0</v>
          </cell>
          <cell r="K97">
            <v>150.51</v>
          </cell>
          <cell r="L97">
            <v>3.76</v>
          </cell>
          <cell r="M97">
            <v>4.51</v>
          </cell>
          <cell r="N97">
            <v>0</v>
          </cell>
          <cell r="O97">
            <v>0</v>
          </cell>
          <cell r="P97">
            <v>0</v>
          </cell>
          <cell r="Q97">
            <v>107.12</v>
          </cell>
          <cell r="R97">
            <v>1538.47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276.60239999999999</v>
          </cell>
          <cell r="Y97">
            <v>838.85900000000004</v>
          </cell>
          <cell r="Z97">
            <v>34.575299999999999</v>
          </cell>
          <cell r="AA97">
            <v>376</v>
          </cell>
          <cell r="AB97">
            <v>451.2</v>
          </cell>
          <cell r="AC97">
            <v>186.3</v>
          </cell>
          <cell r="AD97">
            <v>1505.12</v>
          </cell>
          <cell r="AE97">
            <v>9310.8767000000007</v>
          </cell>
        </row>
        <row r="98">
          <cell r="B98" t="str">
            <v>Amanda Precendo Figueira</v>
          </cell>
          <cell r="C98">
            <v>2182.02</v>
          </cell>
          <cell r="D98">
            <v>1057.95</v>
          </cell>
          <cell r="E98">
            <v>236.64</v>
          </cell>
          <cell r="F98">
            <v>150</v>
          </cell>
          <cell r="G98">
            <v>0</v>
          </cell>
          <cell r="H98">
            <v>398.92</v>
          </cell>
          <cell r="I98">
            <v>26.28</v>
          </cell>
          <cell r="J98">
            <v>0</v>
          </cell>
          <cell r="K98">
            <v>0</v>
          </cell>
          <cell r="L98">
            <v>3.76</v>
          </cell>
          <cell r="M98">
            <v>6.02</v>
          </cell>
          <cell r="N98">
            <v>23.66</v>
          </cell>
          <cell r="O98">
            <v>0</v>
          </cell>
          <cell r="P98">
            <v>0</v>
          </cell>
          <cell r="Q98">
            <v>0</v>
          </cell>
          <cell r="R98">
            <v>973.32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290.12879999999996</v>
          </cell>
          <cell r="Y98">
            <v>879.8809</v>
          </cell>
          <cell r="Z98">
            <v>36.266099999999994</v>
          </cell>
          <cell r="AA98">
            <v>376</v>
          </cell>
          <cell r="AB98">
            <v>601.6</v>
          </cell>
          <cell r="AC98">
            <v>0</v>
          </cell>
          <cell r="AD98">
            <v>752.56</v>
          </cell>
          <cell r="AE98">
            <v>7995.0057999999999</v>
          </cell>
        </row>
        <row r="99">
          <cell r="B99" t="str">
            <v>Fernanda Pereira dos Santos</v>
          </cell>
          <cell r="C99">
            <v>2975.48</v>
          </cell>
          <cell r="D99">
            <v>0</v>
          </cell>
          <cell r="E99">
            <v>14.76</v>
          </cell>
          <cell r="F99">
            <v>0</v>
          </cell>
          <cell r="G99">
            <v>0</v>
          </cell>
          <cell r="H99">
            <v>269.12</v>
          </cell>
          <cell r="I99">
            <v>61.28</v>
          </cell>
          <cell r="J99">
            <v>0</v>
          </cell>
          <cell r="K99">
            <v>0</v>
          </cell>
          <cell r="L99">
            <v>3.76</v>
          </cell>
          <cell r="M99">
            <v>8.27</v>
          </cell>
          <cell r="N99">
            <v>0</v>
          </cell>
          <cell r="O99">
            <v>0</v>
          </cell>
          <cell r="P99">
            <v>0</v>
          </cell>
          <cell r="Q99">
            <v>178.53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239.21919999999997</v>
          </cell>
          <cell r="Y99">
            <v>725.4860000000001</v>
          </cell>
          <cell r="Z99">
            <v>29.902399999999997</v>
          </cell>
          <cell r="AA99">
            <v>376</v>
          </cell>
          <cell r="AB99">
            <v>827.2</v>
          </cell>
          <cell r="AC99">
            <v>1073.69</v>
          </cell>
          <cell r="AD99">
            <v>752.56</v>
          </cell>
          <cell r="AE99">
            <v>7535.2575999999999</v>
          </cell>
        </row>
        <row r="100">
          <cell r="B100" t="str">
            <v>Edelcio Pazini de Oliveira</v>
          </cell>
          <cell r="C100">
            <v>372.74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37.020000000000003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335.72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827.2</v>
          </cell>
          <cell r="AC100">
            <v>0</v>
          </cell>
          <cell r="AD100">
            <v>752.56</v>
          </cell>
          <cell r="AE100">
            <v>2325.2399999999998</v>
          </cell>
        </row>
        <row r="101">
          <cell r="B101" t="str">
            <v>Alzira Neli dos Santos Mosca</v>
          </cell>
          <cell r="C101">
            <v>1983.65</v>
          </cell>
          <cell r="D101">
            <v>1322.95</v>
          </cell>
          <cell r="E101">
            <v>0</v>
          </cell>
          <cell r="F101">
            <v>0</v>
          </cell>
          <cell r="G101">
            <v>0</v>
          </cell>
          <cell r="H101">
            <v>363.72</v>
          </cell>
          <cell r="I101">
            <v>0</v>
          </cell>
          <cell r="J101">
            <v>0</v>
          </cell>
          <cell r="K101">
            <v>0</v>
          </cell>
          <cell r="L101">
            <v>3.76</v>
          </cell>
          <cell r="M101">
            <v>4.1399999999999997</v>
          </cell>
          <cell r="N101">
            <v>32.01</v>
          </cell>
          <cell r="O101">
            <v>0</v>
          </cell>
          <cell r="P101">
            <v>0</v>
          </cell>
          <cell r="Q101">
            <v>119.02</v>
          </cell>
          <cell r="R101">
            <v>1217.1199999999999</v>
          </cell>
          <cell r="S101">
            <v>0</v>
          </cell>
          <cell r="T101">
            <v>0</v>
          </cell>
          <cell r="U101">
            <v>0</v>
          </cell>
          <cell r="V101">
            <v>351.79</v>
          </cell>
          <cell r="W101">
            <v>0</v>
          </cell>
          <cell r="X101">
            <v>264.52800000000002</v>
          </cell>
          <cell r="Y101">
            <v>802.24069999999995</v>
          </cell>
          <cell r="Z101">
            <v>33.066000000000003</v>
          </cell>
          <cell r="AA101">
            <v>376</v>
          </cell>
          <cell r="AB101">
            <v>413.6</v>
          </cell>
          <cell r="AC101">
            <v>130</v>
          </cell>
          <cell r="AD101">
            <v>1848.96</v>
          </cell>
          <cell r="AE101">
            <v>9266.5547000000006</v>
          </cell>
        </row>
        <row r="102">
          <cell r="B102" t="str">
            <v>Caio Humberto Barella</v>
          </cell>
          <cell r="C102">
            <v>2975.48</v>
          </cell>
          <cell r="D102">
            <v>0</v>
          </cell>
          <cell r="E102">
            <v>203.88</v>
          </cell>
          <cell r="F102">
            <v>0</v>
          </cell>
          <cell r="G102">
            <v>0</v>
          </cell>
          <cell r="H102">
            <v>349.72</v>
          </cell>
          <cell r="I102">
            <v>69.650000000000006</v>
          </cell>
          <cell r="J102">
            <v>0</v>
          </cell>
          <cell r="K102">
            <v>0</v>
          </cell>
          <cell r="L102">
            <v>3.76</v>
          </cell>
          <cell r="M102">
            <v>8.27</v>
          </cell>
          <cell r="N102">
            <v>0</v>
          </cell>
          <cell r="O102">
            <v>0</v>
          </cell>
          <cell r="P102">
            <v>29.75</v>
          </cell>
          <cell r="Q102">
            <v>178.53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254.34880000000001</v>
          </cell>
          <cell r="Y102">
            <v>771.37</v>
          </cell>
          <cell r="Z102">
            <v>31.793600000000001</v>
          </cell>
          <cell r="AA102">
            <v>376</v>
          </cell>
          <cell r="AB102">
            <v>827.2</v>
          </cell>
          <cell r="AC102">
            <v>336.3</v>
          </cell>
          <cell r="AD102">
            <v>1848.96</v>
          </cell>
          <cell r="AE102">
            <v>8265.0123999999996</v>
          </cell>
        </row>
        <row r="103">
          <cell r="B103" t="str">
            <v>Pedro Luiz Martins de Lima</v>
          </cell>
          <cell r="C103">
            <v>11413.6</v>
          </cell>
          <cell r="D103">
            <v>0</v>
          </cell>
          <cell r="E103">
            <v>0</v>
          </cell>
          <cell r="F103">
            <v>300</v>
          </cell>
          <cell r="G103">
            <v>0</v>
          </cell>
          <cell r="H103">
            <v>671.11</v>
          </cell>
          <cell r="I103">
            <v>2167.3200000000002</v>
          </cell>
          <cell r="J103">
            <v>0</v>
          </cell>
          <cell r="K103">
            <v>0</v>
          </cell>
          <cell r="L103">
            <v>3.76</v>
          </cell>
          <cell r="M103">
            <v>8.27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937.08800000000008</v>
          </cell>
          <cell r="Y103">
            <v>2841.9302000000002</v>
          </cell>
          <cell r="Z103">
            <v>117.13600000000001</v>
          </cell>
          <cell r="AA103">
            <v>376</v>
          </cell>
          <cell r="AB103">
            <v>827.2</v>
          </cell>
          <cell r="AC103">
            <v>0</v>
          </cell>
          <cell r="AD103">
            <v>924.48</v>
          </cell>
          <cell r="AE103">
            <v>20587.894200000002</v>
          </cell>
        </row>
        <row r="104">
          <cell r="B104" t="str">
            <v>Fernanda Naccaratto Oliveira Leite</v>
          </cell>
          <cell r="C104">
            <v>9289.93</v>
          </cell>
          <cell r="D104">
            <v>0</v>
          </cell>
          <cell r="E104">
            <v>0</v>
          </cell>
          <cell r="F104">
            <v>1857.98</v>
          </cell>
          <cell r="G104">
            <v>0</v>
          </cell>
          <cell r="H104">
            <v>671.11</v>
          </cell>
          <cell r="I104">
            <v>2011.76</v>
          </cell>
          <cell r="J104">
            <v>0</v>
          </cell>
          <cell r="K104">
            <v>0</v>
          </cell>
          <cell r="L104">
            <v>3.76</v>
          </cell>
          <cell r="M104">
            <v>8.27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891.83280000000002</v>
          </cell>
          <cell r="Y104">
            <v>2704.6835999999998</v>
          </cell>
          <cell r="Z104">
            <v>111.4791</v>
          </cell>
          <cell r="AA104">
            <v>376</v>
          </cell>
          <cell r="AB104">
            <v>827.2</v>
          </cell>
          <cell r="AC104">
            <v>0</v>
          </cell>
          <cell r="AD104">
            <v>752.56</v>
          </cell>
          <cell r="AE104">
            <v>19506.565500000001</v>
          </cell>
        </row>
        <row r="105">
          <cell r="B105" t="str">
            <v>Franco Cardoso Andrade</v>
          </cell>
          <cell r="C105">
            <v>2975.48</v>
          </cell>
          <cell r="D105">
            <v>0</v>
          </cell>
          <cell r="E105">
            <v>313.67</v>
          </cell>
          <cell r="F105">
            <v>570</v>
          </cell>
          <cell r="G105">
            <v>0</v>
          </cell>
          <cell r="H105">
            <v>424.5</v>
          </cell>
          <cell r="I105">
            <v>160.4</v>
          </cell>
          <cell r="J105">
            <v>0</v>
          </cell>
          <cell r="K105">
            <v>0</v>
          </cell>
          <cell r="L105">
            <v>3.76</v>
          </cell>
          <cell r="M105">
            <v>9.02</v>
          </cell>
          <cell r="N105">
            <v>58.43</v>
          </cell>
          <cell r="O105">
            <v>0</v>
          </cell>
          <cell r="P105">
            <v>29.75</v>
          </cell>
          <cell r="Q105">
            <v>178.53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308.73200000000003</v>
          </cell>
          <cell r="Y105">
            <v>936.2992999999999</v>
          </cell>
          <cell r="Z105">
            <v>38.591500000000003</v>
          </cell>
          <cell r="AA105">
            <v>376</v>
          </cell>
          <cell r="AB105">
            <v>902.4</v>
          </cell>
          <cell r="AC105">
            <v>371.7</v>
          </cell>
          <cell r="AD105">
            <v>752.56</v>
          </cell>
          <cell r="AE105">
            <v>8409.8227999999999</v>
          </cell>
        </row>
        <row r="106">
          <cell r="B106" t="str">
            <v>Marcia Santana Carvalho Conceicao</v>
          </cell>
          <cell r="C106">
            <v>2479.5700000000002</v>
          </cell>
          <cell r="D106">
            <v>719.36</v>
          </cell>
          <cell r="E106">
            <v>81.180000000000007</v>
          </cell>
          <cell r="F106">
            <v>300</v>
          </cell>
          <cell r="G106">
            <v>0</v>
          </cell>
          <cell r="H106">
            <v>393.81</v>
          </cell>
          <cell r="I106">
            <v>10.93</v>
          </cell>
          <cell r="J106">
            <v>0</v>
          </cell>
          <cell r="K106">
            <v>0</v>
          </cell>
          <cell r="L106">
            <v>3.76</v>
          </cell>
          <cell r="M106">
            <v>6.02</v>
          </cell>
          <cell r="N106">
            <v>15</v>
          </cell>
          <cell r="O106">
            <v>22.2</v>
          </cell>
          <cell r="P106">
            <v>0</v>
          </cell>
          <cell r="Q106">
            <v>148.77000000000001</v>
          </cell>
          <cell r="R106">
            <v>650.89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286.40879999999999</v>
          </cell>
          <cell r="Y106">
            <v>868.59910000000002</v>
          </cell>
          <cell r="Z106">
            <v>35.801099999999998</v>
          </cell>
          <cell r="AA106">
            <v>376</v>
          </cell>
          <cell r="AB106">
            <v>601.6</v>
          </cell>
          <cell r="AC106">
            <v>845.4</v>
          </cell>
          <cell r="AD106">
            <v>924.48</v>
          </cell>
          <cell r="AE106">
            <v>8769.7790000000005</v>
          </cell>
        </row>
        <row r="107">
          <cell r="B107" t="str">
            <v>Eduardo Teixeira Apolinario</v>
          </cell>
          <cell r="C107">
            <v>2975.48</v>
          </cell>
          <cell r="D107">
            <v>0</v>
          </cell>
          <cell r="E107">
            <v>0</v>
          </cell>
          <cell r="F107">
            <v>570</v>
          </cell>
          <cell r="G107">
            <v>863.62</v>
          </cell>
          <cell r="H107">
            <v>390</v>
          </cell>
          <cell r="I107">
            <v>49.63</v>
          </cell>
          <cell r="J107">
            <v>0</v>
          </cell>
          <cell r="K107">
            <v>0</v>
          </cell>
          <cell r="L107">
            <v>3.76</v>
          </cell>
          <cell r="M107">
            <v>8.27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589.76</v>
          </cell>
          <cell r="V107">
            <v>0</v>
          </cell>
          <cell r="W107">
            <v>0</v>
          </cell>
          <cell r="X107">
            <v>283.63839999999999</v>
          </cell>
          <cell r="Y107">
            <v>860.19730000000015</v>
          </cell>
          <cell r="Z107">
            <v>35.454799999999999</v>
          </cell>
          <cell r="AA107">
            <v>376</v>
          </cell>
          <cell r="AB107">
            <v>827.2</v>
          </cell>
          <cell r="AC107">
            <v>0</v>
          </cell>
          <cell r="AD107">
            <v>752.56</v>
          </cell>
          <cell r="AE107">
            <v>8585.5704999999998</v>
          </cell>
        </row>
        <row r="108">
          <cell r="B108" t="str">
            <v>Rodrigo Delfino Carvalho</v>
          </cell>
          <cell r="C108">
            <v>2832.1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254.88</v>
          </cell>
          <cell r="I108">
            <v>50.49</v>
          </cell>
          <cell r="J108">
            <v>0</v>
          </cell>
          <cell r="K108">
            <v>0</v>
          </cell>
          <cell r="L108">
            <v>3.76</v>
          </cell>
          <cell r="M108">
            <v>8.27</v>
          </cell>
          <cell r="N108">
            <v>0</v>
          </cell>
          <cell r="O108">
            <v>0</v>
          </cell>
          <cell r="P108">
            <v>0</v>
          </cell>
          <cell r="Q108">
            <v>169.93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226.56799999999998</v>
          </cell>
          <cell r="Y108">
            <v>687.11839999999995</v>
          </cell>
          <cell r="Z108">
            <v>28.320999999999998</v>
          </cell>
          <cell r="AA108">
            <v>376</v>
          </cell>
          <cell r="AB108">
            <v>827.2</v>
          </cell>
          <cell r="AC108">
            <v>336.3</v>
          </cell>
          <cell r="AD108">
            <v>752.56</v>
          </cell>
          <cell r="AE108">
            <v>6553.4974000000002</v>
          </cell>
        </row>
        <row r="109">
          <cell r="B109" t="str">
            <v>Victor Fernandes</v>
          </cell>
          <cell r="C109">
            <v>566.41999999999996</v>
          </cell>
          <cell r="D109">
            <v>3020.91</v>
          </cell>
          <cell r="E109">
            <v>0</v>
          </cell>
          <cell r="F109">
            <v>0</v>
          </cell>
          <cell r="G109">
            <v>0</v>
          </cell>
          <cell r="H109">
            <v>368.87</v>
          </cell>
          <cell r="I109">
            <v>58.85</v>
          </cell>
          <cell r="J109">
            <v>233.88</v>
          </cell>
          <cell r="K109">
            <v>0</v>
          </cell>
          <cell r="L109">
            <v>3.76</v>
          </cell>
          <cell r="M109">
            <v>1.88</v>
          </cell>
          <cell r="N109">
            <v>127</v>
          </cell>
          <cell r="O109">
            <v>0</v>
          </cell>
          <cell r="P109">
            <v>0</v>
          </cell>
          <cell r="Q109">
            <v>0</v>
          </cell>
          <cell r="R109">
            <v>2629.76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268.27600000000001</v>
          </cell>
          <cell r="Y109">
            <v>813.60730000000001</v>
          </cell>
          <cell r="Z109">
            <v>33.534500000000001</v>
          </cell>
          <cell r="AA109">
            <v>376</v>
          </cell>
          <cell r="AB109">
            <v>188</v>
          </cell>
          <cell r="AC109">
            <v>0</v>
          </cell>
          <cell r="AD109">
            <v>752.56</v>
          </cell>
          <cell r="AE109">
            <v>9443.3077999999987</v>
          </cell>
        </row>
        <row r="110">
          <cell r="B110" t="str">
            <v>Marcelo Aparecido Gabriel</v>
          </cell>
          <cell r="C110">
            <v>1416.05</v>
          </cell>
          <cell r="D110">
            <v>1985.77</v>
          </cell>
          <cell r="E110">
            <v>60.57</v>
          </cell>
          <cell r="F110">
            <v>230</v>
          </cell>
          <cell r="G110">
            <v>431.81</v>
          </cell>
          <cell r="H110">
            <v>406.16</v>
          </cell>
          <cell r="I110">
            <v>0</v>
          </cell>
          <cell r="J110">
            <v>0</v>
          </cell>
          <cell r="K110">
            <v>301.02</v>
          </cell>
          <cell r="L110">
            <v>3.76</v>
          </cell>
          <cell r="M110">
            <v>3.01</v>
          </cell>
          <cell r="N110">
            <v>0</v>
          </cell>
          <cell r="O110">
            <v>36</v>
          </cell>
          <cell r="P110">
            <v>28.32</v>
          </cell>
          <cell r="Q110">
            <v>52.8</v>
          </cell>
          <cell r="R110">
            <v>1807.06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295.39119999999997</v>
          </cell>
          <cell r="Y110">
            <v>895.8402000000001</v>
          </cell>
          <cell r="Z110">
            <v>36.923899999999996</v>
          </cell>
          <cell r="AA110">
            <v>376</v>
          </cell>
          <cell r="AB110">
            <v>300.8</v>
          </cell>
          <cell r="AC110">
            <v>52.8</v>
          </cell>
          <cell r="AD110">
            <v>2257.6799999999998</v>
          </cell>
          <cell r="AE110">
            <v>10977.765300000001</v>
          </cell>
        </row>
        <row r="111">
          <cell r="B111" t="str">
            <v>Luiz Eduardo Coelho</v>
          </cell>
          <cell r="C111">
            <v>77.61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58.46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19.149999999999999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376</v>
          </cell>
          <cell r="AB111">
            <v>0</v>
          </cell>
          <cell r="AC111">
            <v>0</v>
          </cell>
          <cell r="AD111">
            <v>752.56</v>
          </cell>
          <cell r="AE111">
            <v>1283.78</v>
          </cell>
        </row>
        <row r="112">
          <cell r="B112" t="str">
            <v>Afonso Celso Bueno Monteiro</v>
          </cell>
          <cell r="C112">
            <v>23139.279999999999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671.11</v>
          </cell>
          <cell r="I112">
            <v>5309.39</v>
          </cell>
          <cell r="J112">
            <v>0</v>
          </cell>
          <cell r="K112">
            <v>0</v>
          </cell>
          <cell r="L112">
            <v>3.76</v>
          </cell>
          <cell r="M112">
            <v>8.27</v>
          </cell>
          <cell r="N112">
            <v>12</v>
          </cell>
          <cell r="O112">
            <v>0</v>
          </cell>
          <cell r="P112">
            <v>231.39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1851.1424</v>
          </cell>
          <cell r="Y112">
            <v>5614.0057999999999</v>
          </cell>
          <cell r="Z112">
            <v>231.39279999999999</v>
          </cell>
          <cell r="AA112">
            <v>376</v>
          </cell>
          <cell r="AB112">
            <v>827.2</v>
          </cell>
          <cell r="AC112">
            <v>0</v>
          </cell>
          <cell r="AD112">
            <v>752.56</v>
          </cell>
          <cell r="AE112">
            <v>39027.501000000004</v>
          </cell>
        </row>
        <row r="113">
          <cell r="B113" t="str">
            <v>Renato Fregonezi Leandrini</v>
          </cell>
          <cell r="C113">
            <v>12511.59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671.11</v>
          </cell>
          <cell r="I113">
            <v>2386.77</v>
          </cell>
          <cell r="J113">
            <v>0</v>
          </cell>
          <cell r="K113">
            <v>0</v>
          </cell>
          <cell r="L113">
            <v>3.76</v>
          </cell>
          <cell r="M113">
            <v>8.27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1000.9272</v>
          </cell>
          <cell r="Y113">
            <v>3035.5369000000001</v>
          </cell>
          <cell r="Z113">
            <v>125.1159</v>
          </cell>
          <cell r="AA113">
            <v>376</v>
          </cell>
          <cell r="AB113">
            <v>827.2</v>
          </cell>
          <cell r="AC113">
            <v>0</v>
          </cell>
          <cell r="AD113">
            <v>752.56</v>
          </cell>
          <cell r="AE113">
            <v>21698.84</v>
          </cell>
        </row>
        <row r="114">
          <cell r="B114" t="str">
            <v>Frederico Lopes Meira Barboza Júnior</v>
          </cell>
          <cell r="C114">
            <v>4957.45</v>
          </cell>
          <cell r="D114">
            <v>18409.89</v>
          </cell>
          <cell r="E114">
            <v>0</v>
          </cell>
          <cell r="F114">
            <v>0</v>
          </cell>
          <cell r="G114">
            <v>0</v>
          </cell>
          <cell r="H114">
            <v>671.11</v>
          </cell>
          <cell r="I114">
            <v>3334.42</v>
          </cell>
          <cell r="J114">
            <v>0</v>
          </cell>
          <cell r="K114">
            <v>0</v>
          </cell>
          <cell r="L114">
            <v>3.76</v>
          </cell>
          <cell r="M114">
            <v>2.63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14919.16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1529.5120000000002</v>
          </cell>
          <cell r="Y114">
            <v>4638.5892999999996</v>
          </cell>
          <cell r="Z114">
            <v>191.18900000000002</v>
          </cell>
          <cell r="AA114">
            <v>376</v>
          </cell>
          <cell r="AB114">
            <v>263.2</v>
          </cell>
          <cell r="AC114">
            <v>0</v>
          </cell>
          <cell r="AD114">
            <v>752.56</v>
          </cell>
          <cell r="AE114">
            <v>50049.470300000001</v>
          </cell>
        </row>
        <row r="115">
          <cell r="B115" t="str">
            <v>Carlos Eduardo Gomes Gatti</v>
          </cell>
          <cell r="C115">
            <v>11413.6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671.11</v>
          </cell>
          <cell r="I115">
            <v>1928.41</v>
          </cell>
          <cell r="J115">
            <v>0</v>
          </cell>
          <cell r="K115">
            <v>0</v>
          </cell>
          <cell r="L115">
            <v>3.76</v>
          </cell>
          <cell r="M115">
            <v>8.27</v>
          </cell>
          <cell r="N115">
            <v>60.02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913.08800000000008</v>
          </cell>
          <cell r="Y115">
            <v>2769.1448</v>
          </cell>
          <cell r="Z115">
            <v>114.13600000000001</v>
          </cell>
          <cell r="AA115">
            <v>376</v>
          </cell>
          <cell r="AB115">
            <v>827.2</v>
          </cell>
          <cell r="AC115">
            <v>0</v>
          </cell>
          <cell r="AD115">
            <v>2311.1999999999998</v>
          </cell>
          <cell r="AE115">
            <v>21395.9388</v>
          </cell>
        </row>
        <row r="116">
          <cell r="B116" t="str">
            <v>Felipe Ramos de Oliveira</v>
          </cell>
          <cell r="C116">
            <v>7609.07</v>
          </cell>
          <cell r="D116">
            <v>5072.71</v>
          </cell>
          <cell r="E116">
            <v>0</v>
          </cell>
          <cell r="F116">
            <v>0</v>
          </cell>
          <cell r="G116">
            <v>0</v>
          </cell>
          <cell r="H116">
            <v>671.11</v>
          </cell>
          <cell r="I116">
            <v>1571.71</v>
          </cell>
          <cell r="J116">
            <v>0</v>
          </cell>
          <cell r="K116">
            <v>0</v>
          </cell>
          <cell r="L116">
            <v>3.76</v>
          </cell>
          <cell r="M116">
            <v>5.26</v>
          </cell>
          <cell r="N116">
            <v>0</v>
          </cell>
          <cell r="O116">
            <v>0</v>
          </cell>
          <cell r="P116">
            <v>114.14</v>
          </cell>
          <cell r="Q116">
            <v>0</v>
          </cell>
          <cell r="R116">
            <v>4135.04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1014.5423999999999</v>
          </cell>
          <cell r="Y116">
            <v>3076.8281000000002</v>
          </cell>
          <cell r="Z116">
            <v>126.81779999999999</v>
          </cell>
          <cell r="AA116">
            <v>376</v>
          </cell>
          <cell r="AB116">
            <v>526.4</v>
          </cell>
          <cell r="AC116">
            <v>0</v>
          </cell>
          <cell r="AD116">
            <v>752.56</v>
          </cell>
          <cell r="AE116">
            <v>25055.948299999996</v>
          </cell>
        </row>
        <row r="117">
          <cell r="B117" t="str">
            <v>Jane Marta da Silva</v>
          </cell>
          <cell r="C117">
            <v>11413.6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671.11</v>
          </cell>
          <cell r="I117">
            <v>2084.8200000000002</v>
          </cell>
          <cell r="J117">
            <v>0</v>
          </cell>
          <cell r="K117">
            <v>0</v>
          </cell>
          <cell r="L117">
            <v>3.76</v>
          </cell>
          <cell r="M117">
            <v>8.27</v>
          </cell>
          <cell r="N117">
            <v>0</v>
          </cell>
          <cell r="O117">
            <v>0</v>
          </cell>
          <cell r="P117">
            <v>114.14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913.08800000000008</v>
          </cell>
          <cell r="Y117">
            <v>2769.1448</v>
          </cell>
          <cell r="Z117">
            <v>114.13600000000001</v>
          </cell>
          <cell r="AA117">
            <v>376</v>
          </cell>
          <cell r="AB117">
            <v>827.2</v>
          </cell>
          <cell r="AC117">
            <v>0</v>
          </cell>
          <cell r="AD117">
            <v>752.56</v>
          </cell>
          <cell r="AE117">
            <v>20047.828800000003</v>
          </cell>
        </row>
        <row r="118">
          <cell r="B118" t="str">
            <v>Paulo Andre Cunha Ribeiro</v>
          </cell>
          <cell r="C118">
            <v>5706.8</v>
          </cell>
          <cell r="D118">
            <v>7609.07</v>
          </cell>
          <cell r="E118">
            <v>0</v>
          </cell>
          <cell r="F118">
            <v>0</v>
          </cell>
          <cell r="G118">
            <v>0</v>
          </cell>
          <cell r="H118">
            <v>671.11</v>
          </cell>
          <cell r="I118">
            <v>1738.59</v>
          </cell>
          <cell r="J118">
            <v>0</v>
          </cell>
          <cell r="K118">
            <v>225.77</v>
          </cell>
          <cell r="L118">
            <v>3.76</v>
          </cell>
          <cell r="M118">
            <v>4.1399999999999997</v>
          </cell>
          <cell r="N118">
            <v>0</v>
          </cell>
          <cell r="O118">
            <v>0</v>
          </cell>
          <cell r="P118">
            <v>114.14</v>
          </cell>
          <cell r="Q118">
            <v>0</v>
          </cell>
          <cell r="R118">
            <v>5920.25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1065.2695999999999</v>
          </cell>
          <cell r="Y118">
            <v>3230.6697000000004</v>
          </cell>
          <cell r="Z118">
            <v>133.15869999999998</v>
          </cell>
          <cell r="AA118">
            <v>376</v>
          </cell>
          <cell r="AB118">
            <v>413.6</v>
          </cell>
          <cell r="AC118">
            <v>0</v>
          </cell>
          <cell r="AD118">
            <v>1505.12</v>
          </cell>
          <cell r="AE118">
            <v>28717.448000000004</v>
          </cell>
        </row>
        <row r="119">
          <cell r="B119" t="str">
            <v>Victor Chinaglia Junior</v>
          </cell>
          <cell r="C119">
            <v>7609.07</v>
          </cell>
          <cell r="D119">
            <v>5072.71</v>
          </cell>
          <cell r="E119">
            <v>0</v>
          </cell>
          <cell r="F119">
            <v>0</v>
          </cell>
          <cell r="G119">
            <v>0</v>
          </cell>
          <cell r="H119">
            <v>671.11</v>
          </cell>
          <cell r="I119">
            <v>1476.91</v>
          </cell>
          <cell r="J119">
            <v>0</v>
          </cell>
          <cell r="K119">
            <v>0</v>
          </cell>
          <cell r="L119">
            <v>3.76</v>
          </cell>
          <cell r="M119">
            <v>5.26</v>
          </cell>
          <cell r="N119">
            <v>0</v>
          </cell>
          <cell r="O119">
            <v>0</v>
          </cell>
          <cell r="P119">
            <v>114.14</v>
          </cell>
          <cell r="Q119">
            <v>254.32</v>
          </cell>
          <cell r="R119">
            <v>4177.7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1014.5423999999999</v>
          </cell>
          <cell r="Y119">
            <v>3076.8281000000002</v>
          </cell>
          <cell r="Z119">
            <v>126.81779999999999</v>
          </cell>
          <cell r="AA119">
            <v>376</v>
          </cell>
          <cell r="AB119">
            <v>526.4</v>
          </cell>
          <cell r="AC119">
            <v>254.32</v>
          </cell>
          <cell r="AD119">
            <v>1386.72</v>
          </cell>
          <cell r="AE119">
            <v>26146.608299999996</v>
          </cell>
        </row>
        <row r="120">
          <cell r="B120" t="str">
            <v>Wagner Domingos</v>
          </cell>
          <cell r="C120">
            <v>5706.8</v>
          </cell>
          <cell r="D120">
            <v>7609.07</v>
          </cell>
          <cell r="E120">
            <v>0</v>
          </cell>
          <cell r="F120">
            <v>0</v>
          </cell>
          <cell r="G120">
            <v>0</v>
          </cell>
          <cell r="H120">
            <v>671.11</v>
          </cell>
          <cell r="I120">
            <v>1530.04</v>
          </cell>
          <cell r="J120">
            <v>0</v>
          </cell>
          <cell r="K120">
            <v>0</v>
          </cell>
          <cell r="L120">
            <v>3.76</v>
          </cell>
          <cell r="M120">
            <v>4.1399999999999997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6024.52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1065.2695999999999</v>
          </cell>
          <cell r="Y120">
            <v>3230.6697000000004</v>
          </cell>
          <cell r="Z120">
            <v>133.15869999999998</v>
          </cell>
          <cell r="AA120">
            <v>376</v>
          </cell>
          <cell r="AB120">
            <v>413.6</v>
          </cell>
          <cell r="AC120">
            <v>0</v>
          </cell>
          <cell r="AD120">
            <v>1848.96</v>
          </cell>
          <cell r="AE120">
            <v>28617.098000000002</v>
          </cell>
        </row>
        <row r="121">
          <cell r="B121" t="str">
            <v>Eder Roberto da Silva</v>
          </cell>
          <cell r="C121">
            <v>11413.6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671.11</v>
          </cell>
          <cell r="I121">
            <v>2032.69</v>
          </cell>
          <cell r="J121">
            <v>0</v>
          </cell>
          <cell r="K121">
            <v>0</v>
          </cell>
          <cell r="L121">
            <v>3.76</v>
          </cell>
          <cell r="M121">
            <v>8.27</v>
          </cell>
          <cell r="N121">
            <v>13.98</v>
          </cell>
          <cell r="O121">
            <v>0</v>
          </cell>
          <cell r="P121">
            <v>114.14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913.08800000000008</v>
          </cell>
          <cell r="Y121">
            <v>2769.1448</v>
          </cell>
          <cell r="Z121">
            <v>114.13600000000001</v>
          </cell>
          <cell r="AA121">
            <v>376</v>
          </cell>
          <cell r="AB121">
            <v>827.2</v>
          </cell>
          <cell r="AC121">
            <v>0</v>
          </cell>
          <cell r="AD121">
            <v>1386.72</v>
          </cell>
          <cell r="AE121">
            <v>20643.838800000001</v>
          </cell>
        </row>
        <row r="122">
          <cell r="B122" t="str">
            <v>Kedson Barbero</v>
          </cell>
          <cell r="C122">
            <v>8750.43</v>
          </cell>
          <cell r="D122">
            <v>3550.89</v>
          </cell>
          <cell r="E122">
            <v>0</v>
          </cell>
          <cell r="F122">
            <v>0</v>
          </cell>
          <cell r="G122">
            <v>0</v>
          </cell>
          <cell r="H122">
            <v>671.11</v>
          </cell>
          <cell r="I122">
            <v>1579.12</v>
          </cell>
          <cell r="J122">
            <v>0</v>
          </cell>
          <cell r="K122">
            <v>0</v>
          </cell>
          <cell r="L122">
            <v>3.76</v>
          </cell>
          <cell r="M122">
            <v>6.39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3041.05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984.10559999999998</v>
          </cell>
          <cell r="Y122">
            <v>2984.5215999999996</v>
          </cell>
          <cell r="Z122">
            <v>123.0132</v>
          </cell>
          <cell r="AA122">
            <v>376</v>
          </cell>
          <cell r="AB122">
            <v>639.20000000000005</v>
          </cell>
          <cell r="AC122">
            <v>0</v>
          </cell>
          <cell r="AD122">
            <v>752.56</v>
          </cell>
          <cell r="AE122">
            <v>23462.150399999999</v>
          </cell>
        </row>
        <row r="123">
          <cell r="B123" t="str">
            <v>Fernando Jose de Medeiros Costa</v>
          </cell>
          <cell r="C123">
            <v>8484.4</v>
          </cell>
          <cell r="D123">
            <v>19539.84</v>
          </cell>
          <cell r="E123">
            <v>0</v>
          </cell>
          <cell r="F123">
            <v>0</v>
          </cell>
          <cell r="G123">
            <v>0</v>
          </cell>
          <cell r="H123">
            <v>671.11</v>
          </cell>
          <cell r="I123">
            <v>5679.12</v>
          </cell>
          <cell r="J123">
            <v>0</v>
          </cell>
          <cell r="K123">
            <v>225.77</v>
          </cell>
          <cell r="L123">
            <v>3.76</v>
          </cell>
          <cell r="M123">
            <v>2.63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14622.19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2241.9391999999998</v>
          </cell>
          <cell r="Y123">
            <v>6799.1850999999997</v>
          </cell>
          <cell r="Z123">
            <v>280.24239999999998</v>
          </cell>
          <cell r="AA123">
            <v>376</v>
          </cell>
          <cell r="AB123">
            <v>263.2</v>
          </cell>
          <cell r="AC123">
            <v>0</v>
          </cell>
          <cell r="AD123">
            <v>1505.12</v>
          </cell>
          <cell r="AE123">
            <v>60694.506699999998</v>
          </cell>
        </row>
        <row r="124">
          <cell r="B124" t="str">
            <v>Jaime Teixeira Chaves</v>
          </cell>
          <cell r="C124">
            <v>18221.240000000002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671.11</v>
          </cell>
          <cell r="I124">
            <v>3852.65</v>
          </cell>
          <cell r="J124">
            <v>0</v>
          </cell>
          <cell r="K124">
            <v>0</v>
          </cell>
          <cell r="L124">
            <v>3.76</v>
          </cell>
          <cell r="M124">
            <v>8.27</v>
          </cell>
          <cell r="N124">
            <v>99.4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1457.6992</v>
          </cell>
          <cell r="Y124">
            <v>4420.8008</v>
          </cell>
          <cell r="Z124">
            <v>182.2124</v>
          </cell>
          <cell r="AA124">
            <v>376</v>
          </cell>
          <cell r="AB124">
            <v>827.2</v>
          </cell>
          <cell r="AC124">
            <v>0</v>
          </cell>
          <cell r="AD124">
            <v>1386.72</v>
          </cell>
          <cell r="AE124">
            <v>31507.062400000003</v>
          </cell>
        </row>
        <row r="125">
          <cell r="B125" t="str">
            <v>Victor Hugo Pereira da Silva Saldanha de Medeiros</v>
          </cell>
          <cell r="C125">
            <v>2832.1</v>
          </cell>
          <cell r="D125">
            <v>0</v>
          </cell>
          <cell r="E125">
            <v>62.33</v>
          </cell>
          <cell r="F125">
            <v>0</v>
          </cell>
          <cell r="G125">
            <v>0</v>
          </cell>
          <cell r="H125">
            <v>260.49</v>
          </cell>
          <cell r="I125">
            <v>54.75</v>
          </cell>
          <cell r="J125">
            <v>0</v>
          </cell>
          <cell r="K125">
            <v>0</v>
          </cell>
          <cell r="L125">
            <v>3.76</v>
          </cell>
          <cell r="M125">
            <v>8.27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231.55439999999999</v>
          </cell>
          <cell r="Y125">
            <v>702.24080000000004</v>
          </cell>
          <cell r="Z125">
            <v>28.944299999999998</v>
          </cell>
          <cell r="AA125">
            <v>376</v>
          </cell>
          <cell r="AB125">
            <v>827.2</v>
          </cell>
          <cell r="AC125">
            <v>0</v>
          </cell>
          <cell r="AD125">
            <v>752.56</v>
          </cell>
          <cell r="AE125">
            <v>6140.1994999999997</v>
          </cell>
        </row>
        <row r="126">
          <cell r="B126" t="str">
            <v>Joyce Araújo Farias</v>
          </cell>
          <cell r="C126">
            <v>2832.1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254.88</v>
          </cell>
          <cell r="I126">
            <v>50.49</v>
          </cell>
          <cell r="J126">
            <v>0</v>
          </cell>
          <cell r="K126">
            <v>0</v>
          </cell>
          <cell r="L126">
            <v>3.76</v>
          </cell>
          <cell r="M126">
            <v>8.27</v>
          </cell>
          <cell r="N126">
            <v>0</v>
          </cell>
          <cell r="O126">
            <v>0</v>
          </cell>
          <cell r="P126">
            <v>0</v>
          </cell>
          <cell r="Q126">
            <v>169.93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226.56799999999998</v>
          </cell>
          <cell r="Y126">
            <v>687.11839999999995</v>
          </cell>
          <cell r="Z126">
            <v>28.320999999999998</v>
          </cell>
          <cell r="AA126">
            <v>376</v>
          </cell>
          <cell r="AB126">
            <v>827.2</v>
          </cell>
          <cell r="AC126">
            <v>336.3</v>
          </cell>
          <cell r="AD126">
            <v>752.56</v>
          </cell>
          <cell r="AE126">
            <v>6553.4974000000002</v>
          </cell>
        </row>
        <row r="127">
          <cell r="B127" t="str">
            <v>Adail Jose de Paula Barbosa de Oliveira Veloso</v>
          </cell>
          <cell r="C127">
            <v>2832.1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254.88</v>
          </cell>
          <cell r="I127">
            <v>50.49</v>
          </cell>
          <cell r="J127">
            <v>0</v>
          </cell>
          <cell r="K127">
            <v>0</v>
          </cell>
          <cell r="L127">
            <v>3.76</v>
          </cell>
          <cell r="M127">
            <v>8.27</v>
          </cell>
          <cell r="N127">
            <v>18.399999999999999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226.56799999999998</v>
          </cell>
          <cell r="Y127">
            <v>687.11839999999995</v>
          </cell>
          <cell r="Z127">
            <v>28.320999999999998</v>
          </cell>
          <cell r="AA127">
            <v>376</v>
          </cell>
          <cell r="AB127">
            <v>827.2</v>
          </cell>
          <cell r="AC127">
            <v>0</v>
          </cell>
          <cell r="AD127">
            <v>752.56</v>
          </cell>
          <cell r="AE127">
            <v>6065.6674000000003</v>
          </cell>
        </row>
        <row r="128">
          <cell r="B128" t="str">
            <v>Priscila Vaz da Silva</v>
          </cell>
          <cell r="C128">
            <v>2832.1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254.88</v>
          </cell>
          <cell r="I128">
            <v>50.49</v>
          </cell>
          <cell r="J128">
            <v>0</v>
          </cell>
          <cell r="K128">
            <v>0</v>
          </cell>
          <cell r="L128">
            <v>3.76</v>
          </cell>
          <cell r="M128">
            <v>7.9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226.56799999999998</v>
          </cell>
          <cell r="Y128">
            <v>687.11839999999995</v>
          </cell>
          <cell r="Z128">
            <v>28.320999999999998</v>
          </cell>
          <cell r="AA128">
            <v>376</v>
          </cell>
          <cell r="AB128">
            <v>789.6</v>
          </cell>
          <cell r="AC128">
            <v>0</v>
          </cell>
          <cell r="AD128">
            <v>752.56</v>
          </cell>
          <cell r="AE128">
            <v>6009.2973999999995</v>
          </cell>
        </row>
        <row r="129">
          <cell r="B129" t="str">
            <v>Amanda Alves Calazans dos Santos</v>
          </cell>
          <cell r="C129">
            <v>2832.1</v>
          </cell>
          <cell r="D129">
            <v>0</v>
          </cell>
          <cell r="E129">
            <v>0</v>
          </cell>
          <cell r="F129">
            <v>80</v>
          </cell>
          <cell r="G129">
            <v>0</v>
          </cell>
          <cell r="H129">
            <v>262.08</v>
          </cell>
          <cell r="I129">
            <v>55.95</v>
          </cell>
          <cell r="J129">
            <v>0</v>
          </cell>
          <cell r="K129">
            <v>0</v>
          </cell>
          <cell r="L129">
            <v>3.76</v>
          </cell>
          <cell r="M129">
            <v>8.27</v>
          </cell>
          <cell r="N129">
            <v>0</v>
          </cell>
          <cell r="O129">
            <v>0</v>
          </cell>
          <cell r="P129">
            <v>0</v>
          </cell>
          <cell r="Q129">
            <v>169.93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232.96799999999999</v>
          </cell>
          <cell r="Y129">
            <v>706.52790000000005</v>
          </cell>
          <cell r="Z129">
            <v>29.120999999999999</v>
          </cell>
          <cell r="AA129">
            <v>376</v>
          </cell>
          <cell r="AB129">
            <v>827.2</v>
          </cell>
          <cell r="AC129">
            <v>338.2</v>
          </cell>
          <cell r="AD129">
            <v>752.56</v>
          </cell>
          <cell r="AE129">
            <v>6674.6668999999993</v>
          </cell>
        </row>
        <row r="130">
          <cell r="B130" t="str">
            <v>Luiz Milton Pires Junior</v>
          </cell>
          <cell r="C130">
            <v>2832.1</v>
          </cell>
          <cell r="D130">
            <v>0</v>
          </cell>
          <cell r="E130">
            <v>0</v>
          </cell>
          <cell r="F130">
            <v>0</v>
          </cell>
          <cell r="G130">
            <v>431.81</v>
          </cell>
          <cell r="H130">
            <v>254.88</v>
          </cell>
          <cell r="I130">
            <v>12.01</v>
          </cell>
          <cell r="J130">
            <v>0</v>
          </cell>
          <cell r="K130">
            <v>0</v>
          </cell>
          <cell r="L130">
            <v>3.76</v>
          </cell>
          <cell r="M130">
            <v>8.27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513.04</v>
          </cell>
          <cell r="V130">
            <v>0</v>
          </cell>
          <cell r="W130">
            <v>0</v>
          </cell>
          <cell r="X130">
            <v>226.56799999999998</v>
          </cell>
          <cell r="Y130">
            <v>687.11839999999995</v>
          </cell>
          <cell r="Z130">
            <v>28.320999999999998</v>
          </cell>
          <cell r="AA130">
            <v>376</v>
          </cell>
          <cell r="AB130">
            <v>827.2</v>
          </cell>
          <cell r="AC130">
            <v>0</v>
          </cell>
          <cell r="AD130">
            <v>752.56</v>
          </cell>
          <cell r="AE130">
            <v>6953.6373999999996</v>
          </cell>
        </row>
        <row r="131">
          <cell r="B131" t="str">
            <v>Carlos Eduardo de Lima</v>
          </cell>
          <cell r="C131">
            <v>6603.53</v>
          </cell>
          <cell r="D131">
            <v>0</v>
          </cell>
          <cell r="E131">
            <v>397.16</v>
          </cell>
          <cell r="F131">
            <v>300</v>
          </cell>
          <cell r="G131">
            <v>431.81</v>
          </cell>
          <cell r="H131">
            <v>671.11</v>
          </cell>
          <cell r="I131">
            <v>901.64</v>
          </cell>
          <cell r="J131">
            <v>0</v>
          </cell>
          <cell r="K131">
            <v>301.02</v>
          </cell>
          <cell r="L131">
            <v>3.76</v>
          </cell>
          <cell r="M131">
            <v>7.9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584.05520000000001</v>
          </cell>
          <cell r="Y131">
            <v>1771.2788</v>
          </cell>
          <cell r="Z131">
            <v>73.006900000000002</v>
          </cell>
          <cell r="AA131">
            <v>376</v>
          </cell>
          <cell r="AB131">
            <v>789.6</v>
          </cell>
          <cell r="AC131">
            <v>0</v>
          </cell>
          <cell r="AD131">
            <v>2257.6799999999998</v>
          </cell>
          <cell r="AE131">
            <v>15469.550899999998</v>
          </cell>
        </row>
        <row r="132">
          <cell r="B132" t="str">
            <v>Mariana Fialho Nascimento</v>
          </cell>
          <cell r="C132">
            <v>2832.1</v>
          </cell>
          <cell r="D132">
            <v>0</v>
          </cell>
          <cell r="E132">
            <v>64.959999999999994</v>
          </cell>
          <cell r="F132">
            <v>0</v>
          </cell>
          <cell r="G132">
            <v>0</v>
          </cell>
          <cell r="H132">
            <v>260.73</v>
          </cell>
          <cell r="I132">
            <v>54.92</v>
          </cell>
          <cell r="J132">
            <v>0</v>
          </cell>
          <cell r="K132">
            <v>0</v>
          </cell>
          <cell r="L132">
            <v>3.76</v>
          </cell>
          <cell r="M132">
            <v>7.9</v>
          </cell>
          <cell r="N132">
            <v>78.459999999999994</v>
          </cell>
          <cell r="O132">
            <v>0</v>
          </cell>
          <cell r="P132">
            <v>28.32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231.76480000000001</v>
          </cell>
          <cell r="Y132">
            <v>702.87890000000004</v>
          </cell>
          <cell r="Z132">
            <v>28.970600000000001</v>
          </cell>
          <cell r="AA132">
            <v>376</v>
          </cell>
          <cell r="AB132">
            <v>789.6</v>
          </cell>
          <cell r="AC132">
            <v>0</v>
          </cell>
          <cell r="AD132">
            <v>752.56</v>
          </cell>
          <cell r="AE132">
            <v>6212.9242999999997</v>
          </cell>
        </row>
        <row r="133">
          <cell r="B133" t="str">
            <v>Marilia Candido Pegorin</v>
          </cell>
          <cell r="C133">
            <v>2832.11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254.88</v>
          </cell>
          <cell r="I133">
            <v>50.49</v>
          </cell>
          <cell r="J133">
            <v>0</v>
          </cell>
          <cell r="K133">
            <v>0</v>
          </cell>
          <cell r="L133">
            <v>3.76</v>
          </cell>
          <cell r="M133">
            <v>7.52</v>
          </cell>
          <cell r="N133">
            <v>18.399999999999999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226.56880000000001</v>
          </cell>
          <cell r="Y133">
            <v>687.12090000000001</v>
          </cell>
          <cell r="Z133">
            <v>28.321100000000001</v>
          </cell>
          <cell r="AA133">
            <v>376</v>
          </cell>
          <cell r="AB133">
            <v>752</v>
          </cell>
          <cell r="AC133">
            <v>0</v>
          </cell>
          <cell r="AD133">
            <v>752.56</v>
          </cell>
          <cell r="AE133">
            <v>5989.7307999999994</v>
          </cell>
        </row>
        <row r="134">
          <cell r="B134" t="str">
            <v>Everton Palmeira de Souza</v>
          </cell>
          <cell r="C134">
            <v>2832.11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254.88</v>
          </cell>
          <cell r="I134">
            <v>36.270000000000003</v>
          </cell>
          <cell r="J134">
            <v>0</v>
          </cell>
          <cell r="K134">
            <v>0</v>
          </cell>
          <cell r="L134">
            <v>3.76</v>
          </cell>
          <cell r="M134">
            <v>8.27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226.56880000000001</v>
          </cell>
          <cell r="Y134">
            <v>687.12090000000001</v>
          </cell>
          <cell r="Z134">
            <v>28.321100000000001</v>
          </cell>
          <cell r="AA134">
            <v>376</v>
          </cell>
          <cell r="AB134">
            <v>827.2</v>
          </cell>
          <cell r="AC134">
            <v>0</v>
          </cell>
          <cell r="AD134">
            <v>752.56</v>
          </cell>
          <cell r="AE134">
            <v>6033.0607999999993</v>
          </cell>
        </row>
        <row r="135">
          <cell r="B135" t="str">
            <v>Paulo Roberto Siqueira</v>
          </cell>
          <cell r="C135">
            <v>6603.53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671.11</v>
          </cell>
          <cell r="I135">
            <v>709.92</v>
          </cell>
          <cell r="J135">
            <v>0</v>
          </cell>
          <cell r="K135">
            <v>0</v>
          </cell>
          <cell r="L135">
            <v>3.76</v>
          </cell>
          <cell r="M135">
            <v>8.27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528.28239999999994</v>
          </cell>
          <cell r="Y135">
            <v>1602.1352000000002</v>
          </cell>
          <cell r="Z135">
            <v>66.035299999999992</v>
          </cell>
          <cell r="AA135">
            <v>376</v>
          </cell>
          <cell r="AB135">
            <v>827.2</v>
          </cell>
          <cell r="AC135">
            <v>0</v>
          </cell>
          <cell r="AD135">
            <v>752.56</v>
          </cell>
          <cell r="AE135">
            <v>12148.802900000001</v>
          </cell>
        </row>
        <row r="136">
          <cell r="B136" t="str">
            <v>Robson Barroso Soares</v>
          </cell>
          <cell r="C136">
            <v>2832.11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254.88</v>
          </cell>
          <cell r="I136">
            <v>50.49</v>
          </cell>
          <cell r="J136">
            <v>0</v>
          </cell>
          <cell r="K136">
            <v>0</v>
          </cell>
          <cell r="L136">
            <v>3.76</v>
          </cell>
          <cell r="M136">
            <v>8.27</v>
          </cell>
          <cell r="N136">
            <v>64.98</v>
          </cell>
          <cell r="O136">
            <v>0</v>
          </cell>
          <cell r="P136">
            <v>0</v>
          </cell>
          <cell r="Q136">
            <v>169.93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226.56880000000001</v>
          </cell>
          <cell r="Y136">
            <v>687.12090000000001</v>
          </cell>
          <cell r="Z136">
            <v>28.321100000000001</v>
          </cell>
          <cell r="AA136">
            <v>376</v>
          </cell>
          <cell r="AB136">
            <v>827.2</v>
          </cell>
          <cell r="AC136">
            <v>201.4</v>
          </cell>
          <cell r="AD136">
            <v>752.56</v>
          </cell>
          <cell r="AE136">
            <v>6483.5907999999999</v>
          </cell>
        </row>
        <row r="137">
          <cell r="B137" t="str">
            <v>Guilherme Ribeiro Serra</v>
          </cell>
          <cell r="C137">
            <v>2832.11</v>
          </cell>
          <cell r="D137">
            <v>0</v>
          </cell>
          <cell r="E137">
            <v>64.53</v>
          </cell>
          <cell r="F137">
            <v>300</v>
          </cell>
          <cell r="G137">
            <v>0</v>
          </cell>
          <cell r="H137">
            <v>351.63</v>
          </cell>
          <cell r="I137">
            <v>71.95</v>
          </cell>
          <cell r="J137">
            <v>0</v>
          </cell>
          <cell r="K137">
            <v>0</v>
          </cell>
          <cell r="L137">
            <v>3.76</v>
          </cell>
          <cell r="M137">
            <v>8.27</v>
          </cell>
          <cell r="N137">
            <v>0</v>
          </cell>
          <cell r="O137">
            <v>0</v>
          </cell>
          <cell r="P137">
            <v>0</v>
          </cell>
          <cell r="Q137">
            <v>169.93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255.7312</v>
          </cell>
          <cell r="Y137">
            <v>775.56240000000003</v>
          </cell>
          <cell r="Z137">
            <v>31.9664</v>
          </cell>
          <cell r="AA137">
            <v>376</v>
          </cell>
          <cell r="AB137">
            <v>827.2</v>
          </cell>
          <cell r="AC137">
            <v>183.54</v>
          </cell>
          <cell r="AD137">
            <v>752.56</v>
          </cell>
          <cell r="AE137">
            <v>7004.74</v>
          </cell>
        </row>
        <row r="138">
          <cell r="B138" t="str">
            <v>Ernani da Silva Bianchi</v>
          </cell>
          <cell r="C138">
            <v>2832.11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254.88</v>
          </cell>
          <cell r="I138">
            <v>50.49</v>
          </cell>
          <cell r="J138">
            <v>0</v>
          </cell>
          <cell r="K138">
            <v>0</v>
          </cell>
          <cell r="L138">
            <v>3.76</v>
          </cell>
          <cell r="M138">
            <v>8.27</v>
          </cell>
          <cell r="N138">
            <v>0</v>
          </cell>
          <cell r="O138">
            <v>0</v>
          </cell>
          <cell r="P138">
            <v>28.32</v>
          </cell>
          <cell r="Q138">
            <v>169.93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291.57</v>
          </cell>
          <cell r="W138">
            <v>0</v>
          </cell>
          <cell r="X138">
            <v>226.56880000000001</v>
          </cell>
          <cell r="Y138">
            <v>687.12090000000001</v>
          </cell>
          <cell r="Z138">
            <v>28.321100000000001</v>
          </cell>
          <cell r="AA138">
            <v>376</v>
          </cell>
          <cell r="AB138">
            <v>827.2</v>
          </cell>
          <cell r="AC138">
            <v>296.10000000000002</v>
          </cell>
          <cell r="AD138">
            <v>752.56</v>
          </cell>
          <cell r="AE138">
            <v>6833.2007999999996</v>
          </cell>
        </row>
        <row r="139">
          <cell r="B139" t="str">
            <v>Laís Uchôa Rabelo Mendes</v>
          </cell>
          <cell r="C139">
            <v>2832.11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254.88</v>
          </cell>
          <cell r="I139">
            <v>50.49</v>
          </cell>
          <cell r="J139">
            <v>0</v>
          </cell>
          <cell r="K139">
            <v>150.51</v>
          </cell>
          <cell r="L139">
            <v>3.76</v>
          </cell>
          <cell r="M139">
            <v>7.9</v>
          </cell>
          <cell r="N139">
            <v>0</v>
          </cell>
          <cell r="O139">
            <v>0</v>
          </cell>
          <cell r="P139">
            <v>28.32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226.56880000000001</v>
          </cell>
          <cell r="Y139">
            <v>687.12090000000001</v>
          </cell>
          <cell r="Z139">
            <v>28.321100000000001</v>
          </cell>
          <cell r="AA139">
            <v>376</v>
          </cell>
          <cell r="AB139">
            <v>789.6</v>
          </cell>
          <cell r="AC139">
            <v>0</v>
          </cell>
          <cell r="AD139">
            <v>1505.12</v>
          </cell>
          <cell r="AE139">
            <v>6940.7007999999996</v>
          </cell>
        </row>
        <row r="140">
          <cell r="B140" t="str">
            <v>Romario Wong</v>
          </cell>
          <cell r="C140">
            <v>2832.11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254.88</v>
          </cell>
          <cell r="I140">
            <v>50.49</v>
          </cell>
          <cell r="J140">
            <v>0</v>
          </cell>
          <cell r="K140">
            <v>0</v>
          </cell>
          <cell r="L140">
            <v>3.76</v>
          </cell>
          <cell r="M140">
            <v>8.27</v>
          </cell>
          <cell r="N140">
            <v>0</v>
          </cell>
          <cell r="O140">
            <v>0</v>
          </cell>
          <cell r="P140">
            <v>28.32</v>
          </cell>
          <cell r="Q140">
            <v>169.93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226.56880000000001</v>
          </cell>
          <cell r="Y140">
            <v>687.12090000000001</v>
          </cell>
          <cell r="Z140">
            <v>28.321100000000001</v>
          </cell>
          <cell r="AA140">
            <v>376</v>
          </cell>
          <cell r="AB140">
            <v>827.2</v>
          </cell>
          <cell r="AC140">
            <v>336.3</v>
          </cell>
          <cell r="AD140">
            <v>752.56</v>
          </cell>
          <cell r="AE140">
            <v>6581.8307999999997</v>
          </cell>
        </row>
        <row r="141">
          <cell r="B141" t="str">
            <v>William dos Santos Oliveira</v>
          </cell>
          <cell r="C141">
            <v>2832.11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254.88</v>
          </cell>
          <cell r="I141">
            <v>50.49</v>
          </cell>
          <cell r="J141">
            <v>0</v>
          </cell>
          <cell r="K141">
            <v>0</v>
          </cell>
          <cell r="L141">
            <v>3.76</v>
          </cell>
          <cell r="M141">
            <v>7.52</v>
          </cell>
          <cell r="N141">
            <v>15.4</v>
          </cell>
          <cell r="O141">
            <v>0</v>
          </cell>
          <cell r="P141">
            <v>28.32</v>
          </cell>
          <cell r="Q141">
            <v>169.93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226.56880000000001</v>
          </cell>
          <cell r="Y141">
            <v>687.12090000000001</v>
          </cell>
          <cell r="Z141">
            <v>28.321100000000001</v>
          </cell>
          <cell r="AA141">
            <v>376</v>
          </cell>
          <cell r="AB141">
            <v>752</v>
          </cell>
          <cell r="AC141">
            <v>300.89999999999998</v>
          </cell>
          <cell r="AD141">
            <v>752.56</v>
          </cell>
          <cell r="AE141">
            <v>6485.8807999999999</v>
          </cell>
        </row>
        <row r="142">
          <cell r="B142" t="str">
            <v>Maria Leide Arcanjo Lima Silva</v>
          </cell>
          <cell r="C142">
            <v>2832.11</v>
          </cell>
          <cell r="D142">
            <v>0</v>
          </cell>
          <cell r="E142">
            <v>0</v>
          </cell>
          <cell r="F142">
            <v>0</v>
          </cell>
          <cell r="G142">
            <v>431.8</v>
          </cell>
          <cell r="H142">
            <v>254.88</v>
          </cell>
          <cell r="I142">
            <v>36.270000000000003</v>
          </cell>
          <cell r="J142">
            <v>0</v>
          </cell>
          <cell r="K142">
            <v>150.51</v>
          </cell>
          <cell r="L142">
            <v>3.76</v>
          </cell>
          <cell r="M142">
            <v>7.9</v>
          </cell>
          <cell r="N142">
            <v>0</v>
          </cell>
          <cell r="O142">
            <v>0</v>
          </cell>
          <cell r="P142">
            <v>0</v>
          </cell>
          <cell r="Q142">
            <v>169.93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226.56880000000001</v>
          </cell>
          <cell r="Y142">
            <v>687.12090000000001</v>
          </cell>
          <cell r="Z142">
            <v>28.321100000000001</v>
          </cell>
          <cell r="AA142">
            <v>376</v>
          </cell>
          <cell r="AB142">
            <v>789.6</v>
          </cell>
          <cell r="AC142">
            <v>318.60000000000002</v>
          </cell>
          <cell r="AD142">
            <v>1505.12</v>
          </cell>
          <cell r="AE142">
            <v>7818.4907999999996</v>
          </cell>
        </row>
        <row r="143">
          <cell r="B143" t="str">
            <v>Júlia Alves Ribeiro</v>
          </cell>
          <cell r="C143">
            <v>2832.11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254.88</v>
          </cell>
          <cell r="I143">
            <v>50.49</v>
          </cell>
          <cell r="J143">
            <v>0</v>
          </cell>
          <cell r="K143">
            <v>0</v>
          </cell>
          <cell r="L143">
            <v>3.76</v>
          </cell>
          <cell r="M143">
            <v>8.27</v>
          </cell>
          <cell r="N143">
            <v>0</v>
          </cell>
          <cell r="O143">
            <v>0</v>
          </cell>
          <cell r="P143">
            <v>0</v>
          </cell>
          <cell r="Q143">
            <v>169.93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226.56880000000001</v>
          </cell>
          <cell r="Y143">
            <v>687.12090000000001</v>
          </cell>
          <cell r="Z143">
            <v>28.321100000000001</v>
          </cell>
          <cell r="AA143">
            <v>376</v>
          </cell>
          <cell r="AB143">
            <v>827.2</v>
          </cell>
          <cell r="AC143">
            <v>349.6</v>
          </cell>
          <cell r="AD143">
            <v>752.56</v>
          </cell>
          <cell r="AE143">
            <v>6566.8107999999993</v>
          </cell>
        </row>
        <row r="144">
          <cell r="B144" t="str">
            <v>Andre Xavier Juc</v>
          </cell>
          <cell r="C144">
            <v>2832.11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254.88</v>
          </cell>
          <cell r="I144">
            <v>50.49</v>
          </cell>
          <cell r="J144">
            <v>0</v>
          </cell>
          <cell r="K144">
            <v>0</v>
          </cell>
          <cell r="L144">
            <v>3.76</v>
          </cell>
          <cell r="M144">
            <v>7.9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226.56880000000001</v>
          </cell>
          <cell r="Y144">
            <v>687.12090000000001</v>
          </cell>
          <cell r="Z144">
            <v>28.321100000000001</v>
          </cell>
          <cell r="AA144">
            <v>376</v>
          </cell>
          <cell r="AB144">
            <v>789.6</v>
          </cell>
          <cell r="AC144">
            <v>0</v>
          </cell>
          <cell r="AD144">
            <v>752.56</v>
          </cell>
          <cell r="AE144">
            <v>6009.3107999999993</v>
          </cell>
        </row>
        <row r="145">
          <cell r="B145" t="str">
            <v>Vanessa da Silva Brenner Slongo</v>
          </cell>
          <cell r="C145">
            <v>2832.11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254.88</v>
          </cell>
          <cell r="I145">
            <v>50.49</v>
          </cell>
          <cell r="J145">
            <v>0</v>
          </cell>
          <cell r="K145">
            <v>0</v>
          </cell>
          <cell r="L145">
            <v>3.76</v>
          </cell>
          <cell r="M145">
            <v>8.27</v>
          </cell>
          <cell r="N145">
            <v>0</v>
          </cell>
          <cell r="O145">
            <v>0</v>
          </cell>
          <cell r="P145">
            <v>28.32</v>
          </cell>
          <cell r="Q145">
            <v>167.2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226.56880000000001</v>
          </cell>
          <cell r="Y145">
            <v>687.12090000000001</v>
          </cell>
          <cell r="Z145">
            <v>28.321100000000001</v>
          </cell>
          <cell r="AA145">
            <v>376</v>
          </cell>
          <cell r="AB145">
            <v>827.2</v>
          </cell>
          <cell r="AC145">
            <v>167.2</v>
          </cell>
          <cell r="AD145">
            <v>924.48</v>
          </cell>
          <cell r="AE145">
            <v>6581.9207999999999</v>
          </cell>
        </row>
        <row r="146">
          <cell r="B146" t="str">
            <v>Jhony Matos dos Santos</v>
          </cell>
          <cell r="C146">
            <v>2832.11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254.88</v>
          </cell>
          <cell r="I146">
            <v>50.49</v>
          </cell>
          <cell r="J146">
            <v>0</v>
          </cell>
          <cell r="K146">
            <v>0</v>
          </cell>
          <cell r="L146">
            <v>3.76</v>
          </cell>
          <cell r="M146">
            <v>8.27</v>
          </cell>
          <cell r="N146">
            <v>0</v>
          </cell>
          <cell r="O146">
            <v>0</v>
          </cell>
          <cell r="P146">
            <v>0</v>
          </cell>
          <cell r="Q146">
            <v>167.2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226.56880000000001</v>
          </cell>
          <cell r="Y146">
            <v>687.12090000000001</v>
          </cell>
          <cell r="Z146">
            <v>28.321100000000001</v>
          </cell>
          <cell r="AA146">
            <v>376</v>
          </cell>
          <cell r="AB146">
            <v>827.2</v>
          </cell>
          <cell r="AC146">
            <v>167.2</v>
          </cell>
          <cell r="AD146">
            <v>752.56</v>
          </cell>
          <cell r="AE146">
            <v>6381.6807999999992</v>
          </cell>
        </row>
        <row r="147">
          <cell r="B147" t="str">
            <v>Eduardo Carlos de Oliveira Franke</v>
          </cell>
          <cell r="C147">
            <v>10170.92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671.11</v>
          </cell>
          <cell r="I147">
            <v>1743.09</v>
          </cell>
          <cell r="J147">
            <v>0</v>
          </cell>
          <cell r="K147">
            <v>0</v>
          </cell>
          <cell r="L147">
            <v>3.76</v>
          </cell>
          <cell r="M147">
            <v>8.27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813.67359999999996</v>
          </cell>
          <cell r="Y147">
            <v>2467.6482999999998</v>
          </cell>
          <cell r="Z147">
            <v>101.7092</v>
          </cell>
          <cell r="AA147">
            <v>376</v>
          </cell>
          <cell r="AB147">
            <v>827.2</v>
          </cell>
          <cell r="AC147">
            <v>0</v>
          </cell>
          <cell r="AD147">
            <v>0</v>
          </cell>
          <cell r="AE147">
            <v>17183.381100000002</v>
          </cell>
        </row>
        <row r="148">
          <cell r="B148" t="str">
            <v>Paula Raphaela Sousa Oliveira</v>
          </cell>
          <cell r="C148">
            <v>1345.44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31.6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376</v>
          </cell>
          <cell r="AB148">
            <v>827.2</v>
          </cell>
          <cell r="AC148">
            <v>338.2</v>
          </cell>
          <cell r="AD148">
            <v>752.56</v>
          </cell>
          <cell r="AE148">
            <v>3671</v>
          </cell>
        </row>
        <row r="149">
          <cell r="B149" t="str">
            <v>Weslen Duarte Costa</v>
          </cell>
          <cell r="C149">
            <v>208.92</v>
          </cell>
          <cell r="D149">
            <v>928.53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1137.45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2274.9</v>
          </cell>
        </row>
        <row r="150">
          <cell r="B150" t="str">
            <v>Catarine de Figueiredo</v>
          </cell>
          <cell r="C150">
            <v>1044.5999999999999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827.2</v>
          </cell>
          <cell r="AC150">
            <v>395.2</v>
          </cell>
          <cell r="AD150">
            <v>0</v>
          </cell>
          <cell r="AE150">
            <v>2267</v>
          </cell>
        </row>
        <row r="151">
          <cell r="B151" t="str">
            <v>Debora Rodrigues Martins</v>
          </cell>
          <cell r="C151">
            <v>1044.5999999999999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827.2</v>
          </cell>
          <cell r="AC151">
            <v>336.3</v>
          </cell>
          <cell r="AD151">
            <v>0</v>
          </cell>
          <cell r="AE151">
            <v>2208.1</v>
          </cell>
        </row>
        <row r="152">
          <cell r="B152" t="str">
            <v>Hiago Gende Lopez</v>
          </cell>
          <cell r="C152">
            <v>168.48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188</v>
          </cell>
          <cell r="AC152">
            <v>88.5</v>
          </cell>
          <cell r="AD152">
            <v>0</v>
          </cell>
          <cell r="AE152">
            <v>444.98</v>
          </cell>
        </row>
        <row r="153">
          <cell r="C153">
            <v>812985.13</v>
          </cell>
          <cell r="D153">
            <v>171027.32</v>
          </cell>
          <cell r="E153">
            <v>14436.15</v>
          </cell>
          <cell r="F153">
            <v>62954.05</v>
          </cell>
          <cell r="G153">
            <v>7772.57</v>
          </cell>
          <cell r="H153">
            <v>66132.69</v>
          </cell>
          <cell r="I153">
            <v>142693.29999999999</v>
          </cell>
          <cell r="J153">
            <v>1469.14</v>
          </cell>
          <cell r="K153">
            <v>8127.63</v>
          </cell>
          <cell r="L153">
            <v>515.12</v>
          </cell>
          <cell r="M153">
            <v>968.89</v>
          </cell>
          <cell r="N153">
            <v>2052.0100000000002</v>
          </cell>
          <cell r="O153">
            <v>1045.96</v>
          </cell>
          <cell r="P153">
            <v>2348.5500000000002</v>
          </cell>
          <cell r="Q153">
            <v>8781.33</v>
          </cell>
          <cell r="R153">
            <v>141183.75</v>
          </cell>
          <cell r="S153">
            <v>690.5</v>
          </cell>
          <cell r="T153">
            <v>1137.45</v>
          </cell>
          <cell r="U153">
            <v>1102.8</v>
          </cell>
          <cell r="V153">
            <v>23122.85</v>
          </cell>
          <cell r="W153">
            <v>211.09</v>
          </cell>
          <cell r="X153">
            <v>82890.392799999943</v>
          </cell>
          <cell r="Y153">
            <v>251383.76630000025</v>
          </cell>
          <cell r="Z153">
            <v>10361.299099999993</v>
          </cell>
          <cell r="AA153">
            <v>53016</v>
          </cell>
          <cell r="AB153">
            <v>100392</v>
          </cell>
          <cell r="AC153">
            <v>16936.84</v>
          </cell>
          <cell r="AD153">
            <v>161021.84</v>
          </cell>
          <cell r="AE153">
            <v>2146760.4182000025</v>
          </cell>
        </row>
        <row r="156">
          <cell r="C156" t="str">
            <v>Página de 1 de 1</v>
          </cell>
          <cell r="D156" t="str">
            <v>by RHNydus.net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9"/>
  <sheetViews>
    <sheetView showGridLines="0" tabSelected="1" workbookViewId="0">
      <selection activeCell="R133" sqref="R133"/>
    </sheetView>
  </sheetViews>
  <sheetFormatPr defaultRowHeight="12.75" x14ac:dyDescent="0.2"/>
  <cols>
    <col min="1" max="1" width="44" customWidth="1"/>
    <col min="2" max="14" width="17.7109375" customWidth="1"/>
    <col min="15" max="15" width="17.7109375" style="9" customWidth="1"/>
    <col min="16" max="17" width="17.7109375" customWidth="1"/>
    <col min="18" max="18" width="25.28515625" customWidth="1"/>
    <col min="19" max="19" width="23.5703125" bestFit="1" customWidth="1"/>
    <col min="20" max="21" width="11.5703125" bestFit="1" customWidth="1"/>
  </cols>
  <sheetData>
    <row r="1" spans="1:21" s="1" customFormat="1" ht="74.25" customHeight="1" thickBot="1" x14ac:dyDescent="0.25">
      <c r="O1" s="2"/>
      <c r="Q1" s="3"/>
      <c r="R1" s="3"/>
      <c r="S1" s="3"/>
      <c r="T1" s="3"/>
      <c r="U1" s="3"/>
    </row>
    <row r="2" spans="1:21" s="1" customFormat="1" ht="29.25" thickBot="1" x14ac:dyDescent="0.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  <c r="Q2" s="7"/>
      <c r="R2" s="8"/>
    </row>
    <row r="3" spans="1:21" ht="13.5" thickBot="1" x14ac:dyDescent="0.25"/>
    <row r="4" spans="1:21" s="15" customFormat="1" ht="38.25" x14ac:dyDescent="0.2">
      <c r="A4" s="10" t="s">
        <v>1</v>
      </c>
      <c r="B4" s="11" t="s">
        <v>2</v>
      </c>
      <c r="C4" s="11" t="s">
        <v>3</v>
      </c>
      <c r="D4" s="12" t="s">
        <v>4</v>
      </c>
      <c r="E4" s="13" t="s">
        <v>5</v>
      </c>
      <c r="F4" s="13" t="s">
        <v>6</v>
      </c>
      <c r="G4" s="13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3" t="s">
        <v>12</v>
      </c>
      <c r="M4" s="13" t="s">
        <v>13</v>
      </c>
      <c r="N4" s="13" t="s">
        <v>14</v>
      </c>
      <c r="O4" s="12" t="s">
        <v>15</v>
      </c>
      <c r="P4" s="13" t="s">
        <v>16</v>
      </c>
      <c r="Q4" s="13" t="s">
        <v>17</v>
      </c>
      <c r="R4" s="14" t="s">
        <v>18</v>
      </c>
    </row>
    <row r="5" spans="1:21" s="21" customFormat="1" ht="15" customHeight="1" x14ac:dyDescent="0.2">
      <c r="A5" s="16" t="s">
        <v>19</v>
      </c>
      <c r="B5" s="17">
        <f>VLOOKUP(A5,BaseDados,2,FALSE)</f>
        <v>2832.1</v>
      </c>
      <c r="C5" s="17">
        <f>VLOOKUP(A5,BaseDados,3,FALSE)</f>
        <v>0</v>
      </c>
      <c r="D5" s="17">
        <f>VLOOKUP(A5,BaseDados,35,FALSE)</f>
        <v>0</v>
      </c>
      <c r="E5" s="17">
        <f>VLOOKUP(A5,BaseDados,35,FALSE)</f>
        <v>0</v>
      </c>
      <c r="F5" s="17">
        <f>VLOOKUP(A5,BaseDados,6,FALSE)</f>
        <v>0</v>
      </c>
      <c r="G5" s="17">
        <f>VLOOKUP(A5,BaseDados,4,FALSE)</f>
        <v>0</v>
      </c>
      <c r="H5" s="17">
        <f>VLOOKUP(A5,BaseDados,5,FALSE)</f>
        <v>0</v>
      </c>
      <c r="I5" s="18">
        <f>SUM(B5:H5)</f>
        <v>2832.1</v>
      </c>
      <c r="J5" s="17">
        <f>VLOOKUP(A5,BaseDados,7,FALSE)</f>
        <v>254.88</v>
      </c>
      <c r="K5" s="17">
        <f>VLOOKUP(A5,BaseDados,8,FALSE)</f>
        <v>50.49</v>
      </c>
      <c r="L5" s="17">
        <f>SUM(VLOOKUP(A5,BaseDados,10,FALSE),VLOOKUP(A5,BaseDados,11,FALSE),VLOOKUP(A5,BaseDados,12,FALSE),VLOOKUP(A5,BaseDados,13,FALSE),VLOOKUP(A5,BaseDados,14,FALSE),VLOOKUP(A5,BaseDados,9,FALSE),VLOOKUP(A5,BaseDados,16,FALSE),VLOOKUP(A5,BaseDados,18,FALSE),VLOOKUP(A5,BaseDados,20,FALSE),VLOOKUP(A5,BaseDados,21,FALSE),VLOOKUP(A5,BaseDados,22,FALSE))</f>
        <v>30.43</v>
      </c>
      <c r="M5" s="17">
        <f>SUM(VLOOKUP(A5,BaseDados,15,FALSE))</f>
        <v>0</v>
      </c>
      <c r="N5" s="17">
        <f>VLOOKUP(A5,BaseDados,17,FALSE)</f>
        <v>0</v>
      </c>
      <c r="O5" s="19">
        <f>VLOOKUP(A5,BaseDados,35,FALSE)</f>
        <v>0</v>
      </c>
      <c r="P5" s="18">
        <f>SUM(J5:O5)</f>
        <v>335.8</v>
      </c>
      <c r="Q5" s="18">
        <f>I5-P5</f>
        <v>2496.2999999999997</v>
      </c>
      <c r="R5" s="20"/>
      <c r="S5" s="15"/>
      <c r="T5" s="15"/>
    </row>
    <row r="6" spans="1:21" s="21" customFormat="1" ht="15" customHeight="1" x14ac:dyDescent="0.2">
      <c r="A6" s="16" t="s">
        <v>20</v>
      </c>
      <c r="B6" s="17">
        <f>VLOOKUP(A6,BaseDados,2,FALSE)</f>
        <v>2975.48</v>
      </c>
      <c r="C6" s="17">
        <f>VLOOKUP(A6,BaseDados,3,FALSE)</f>
        <v>0</v>
      </c>
      <c r="D6" s="17">
        <f>VLOOKUP(A6,BaseDados,35,FALSE)</f>
        <v>0</v>
      </c>
      <c r="E6" s="17">
        <f>VLOOKUP(A6,BaseDados,35,FALSE)</f>
        <v>0</v>
      </c>
      <c r="F6" s="17">
        <f>VLOOKUP(A6,BaseDados,6,FALSE)</f>
        <v>0</v>
      </c>
      <c r="G6" s="17">
        <f>VLOOKUP(A6,BaseDados,4,FALSE)</f>
        <v>0</v>
      </c>
      <c r="H6" s="17">
        <f>VLOOKUP(A6,BaseDados,5,FALSE)</f>
        <v>570</v>
      </c>
      <c r="I6" s="18">
        <f>SUM(B6:H6)</f>
        <v>3545.48</v>
      </c>
      <c r="J6" s="17">
        <f>VLOOKUP(A6,BaseDados,7,FALSE)</f>
        <v>390</v>
      </c>
      <c r="K6" s="17">
        <f>VLOOKUP(A6,BaseDados,8,FALSE)</f>
        <v>118.52</v>
      </c>
      <c r="L6" s="17">
        <f>SUM(VLOOKUP(A6,BaseDados,10,FALSE),VLOOKUP(A6,BaseDados,11,FALSE),VLOOKUP(A6,BaseDados,12,FALSE),VLOOKUP(A6,BaseDados,13,FALSE),VLOOKUP(A6,BaseDados,14,FALSE),VLOOKUP(A6,BaseDados,9,FALSE),VLOOKUP(A6,BaseDados,16,FALSE),VLOOKUP(A6,BaseDados,18,FALSE),VLOOKUP(A6,BaseDados,20,FALSE),VLOOKUP(A6,BaseDados,21,FALSE),VLOOKUP(A6,BaseDados,22,FALSE))</f>
        <v>1020.4</v>
      </c>
      <c r="M6" s="17">
        <f>SUM(VLOOKUP(A6,BaseDados,15,FALSE))</f>
        <v>29.75</v>
      </c>
      <c r="N6" s="17">
        <f>VLOOKUP(A6,BaseDados,17,FALSE)</f>
        <v>0</v>
      </c>
      <c r="O6" s="19">
        <f>VLOOKUP(A6,BaseDados,35,FALSE)</f>
        <v>0</v>
      </c>
      <c r="P6" s="18">
        <f>SUM(J6:O6)</f>
        <v>1558.67</v>
      </c>
      <c r="Q6" s="18">
        <f>I6-P6</f>
        <v>1986.81</v>
      </c>
      <c r="R6" s="20"/>
      <c r="S6" s="15"/>
      <c r="T6" s="15"/>
    </row>
    <row r="7" spans="1:21" s="21" customFormat="1" ht="15" customHeight="1" x14ac:dyDescent="0.2">
      <c r="A7" s="16" t="s">
        <v>21</v>
      </c>
      <c r="B7" s="17">
        <f>VLOOKUP(A7,BaseDados,2,FALSE)</f>
        <v>13810.46</v>
      </c>
      <c r="C7" s="17">
        <f>VLOOKUP(A7,BaseDados,3,FALSE)</f>
        <v>0</v>
      </c>
      <c r="D7" s="17">
        <f>VLOOKUP(A7,BaseDados,35,FALSE)</f>
        <v>0</v>
      </c>
      <c r="E7" s="17">
        <f>VLOOKUP(A7,BaseDados,35,FALSE)</f>
        <v>0</v>
      </c>
      <c r="F7" s="17">
        <f>VLOOKUP(A7,BaseDados,6,FALSE)</f>
        <v>0</v>
      </c>
      <c r="G7" s="17">
        <f>VLOOKUP(A7,BaseDados,4,FALSE)</f>
        <v>0</v>
      </c>
      <c r="H7" s="17">
        <f>VLOOKUP(A7,BaseDados,5,FALSE)</f>
        <v>0</v>
      </c>
      <c r="I7" s="18">
        <f>SUM(B7:H7)</f>
        <v>13810.46</v>
      </c>
      <c r="J7" s="17">
        <f>VLOOKUP(A7,BaseDados,7,FALSE)</f>
        <v>671.11</v>
      </c>
      <c r="K7" s="17">
        <f>VLOOKUP(A7,BaseDados,8,FALSE)</f>
        <v>2743.96</v>
      </c>
      <c r="L7" s="17">
        <f>SUM(VLOOKUP(A7,BaseDados,10,FALSE),VLOOKUP(A7,BaseDados,11,FALSE),VLOOKUP(A7,BaseDados,12,FALSE),VLOOKUP(A7,BaseDados,13,FALSE),VLOOKUP(A7,BaseDados,14,FALSE),VLOOKUP(A7,BaseDados,9,FALSE),VLOOKUP(A7,BaseDados,16,FALSE),VLOOKUP(A7,BaseDados,18,FALSE),VLOOKUP(A7,BaseDados,20,FALSE),VLOOKUP(A7,BaseDados,21,FALSE),VLOOKUP(A7,BaseDados,22,FALSE))</f>
        <v>237.8</v>
      </c>
      <c r="M7" s="17">
        <f>SUM(VLOOKUP(A7,BaseDados,15,FALSE))</f>
        <v>138.1</v>
      </c>
      <c r="N7" s="17">
        <f>VLOOKUP(A7,BaseDados,17,FALSE)</f>
        <v>0</v>
      </c>
      <c r="O7" s="19">
        <f>VLOOKUP(A7,BaseDados,35,FALSE)</f>
        <v>0</v>
      </c>
      <c r="P7" s="18">
        <f>SUM(J7:O7)</f>
        <v>3790.9700000000003</v>
      </c>
      <c r="Q7" s="18">
        <f>I7-P7</f>
        <v>10019.489999999998</v>
      </c>
      <c r="R7" s="20"/>
      <c r="S7" s="15"/>
      <c r="T7" s="15"/>
    </row>
    <row r="8" spans="1:21" s="21" customFormat="1" ht="15" customHeight="1" x14ac:dyDescent="0.2">
      <c r="A8" s="16" t="s">
        <v>22</v>
      </c>
      <c r="B8" s="17">
        <f>VLOOKUP(A8,BaseDados,2,FALSE)</f>
        <v>23139.279999999999</v>
      </c>
      <c r="C8" s="17">
        <f>VLOOKUP(A8,BaseDados,3,FALSE)</f>
        <v>0</v>
      </c>
      <c r="D8" s="17">
        <f>VLOOKUP(A8,BaseDados,35,FALSE)</f>
        <v>0</v>
      </c>
      <c r="E8" s="17">
        <f>VLOOKUP(A8,BaseDados,35,FALSE)</f>
        <v>0</v>
      </c>
      <c r="F8" s="17">
        <f>VLOOKUP(A8,BaseDados,6,FALSE)</f>
        <v>0</v>
      </c>
      <c r="G8" s="17">
        <f>VLOOKUP(A8,BaseDados,4,FALSE)</f>
        <v>0</v>
      </c>
      <c r="H8" s="17">
        <f>VLOOKUP(A8,BaseDados,5,FALSE)</f>
        <v>0</v>
      </c>
      <c r="I8" s="18">
        <f>SUM(B8:H8)</f>
        <v>23139.279999999999</v>
      </c>
      <c r="J8" s="17">
        <f>VLOOKUP(A8,BaseDados,7,FALSE)</f>
        <v>671.11</v>
      </c>
      <c r="K8" s="17">
        <f>VLOOKUP(A8,BaseDados,8,FALSE)</f>
        <v>5309.39</v>
      </c>
      <c r="L8" s="17">
        <f>SUM(VLOOKUP(A8,BaseDados,10,FALSE),VLOOKUP(A8,BaseDados,11,FALSE),VLOOKUP(A8,BaseDados,12,FALSE),VLOOKUP(A8,BaseDados,13,FALSE),VLOOKUP(A8,BaseDados,14,FALSE),VLOOKUP(A8,BaseDados,9,FALSE),VLOOKUP(A8,BaseDados,16,FALSE),VLOOKUP(A8,BaseDados,18,FALSE),VLOOKUP(A8,BaseDados,20,FALSE),VLOOKUP(A8,BaseDados,21,FALSE),VLOOKUP(A8,BaseDados,22,FALSE))</f>
        <v>24.03</v>
      </c>
      <c r="M8" s="17">
        <f>SUM(VLOOKUP(A8,BaseDados,15,FALSE))</f>
        <v>231.39</v>
      </c>
      <c r="N8" s="17">
        <f>VLOOKUP(A8,BaseDados,17,FALSE)</f>
        <v>0</v>
      </c>
      <c r="O8" s="19">
        <f>VLOOKUP(A8,BaseDados,35,FALSE)</f>
        <v>0</v>
      </c>
      <c r="P8" s="18">
        <f>SUM(J8:O8)</f>
        <v>6235.92</v>
      </c>
      <c r="Q8" s="18">
        <f>I8-P8</f>
        <v>16903.36</v>
      </c>
      <c r="R8" s="20"/>
      <c r="S8" s="15"/>
      <c r="T8" s="15"/>
    </row>
    <row r="9" spans="1:21" s="21" customFormat="1" ht="15" customHeight="1" x14ac:dyDescent="0.2">
      <c r="A9" s="22" t="s">
        <v>23</v>
      </c>
      <c r="B9" s="17">
        <f>VLOOKUP(A9,BaseDados,2,FALSE)</f>
        <v>2975.48</v>
      </c>
      <c r="C9" s="17">
        <f>VLOOKUP(A9,BaseDados,3,FALSE)</f>
        <v>0</v>
      </c>
      <c r="D9" s="17">
        <f>VLOOKUP(A9,BaseDados,35,FALSE)</f>
        <v>0</v>
      </c>
      <c r="E9" s="17">
        <f>VLOOKUP(A9,BaseDados,35,FALSE)</f>
        <v>0</v>
      </c>
      <c r="F9" s="17">
        <f>VLOOKUP(A9,BaseDados,6,FALSE)</f>
        <v>0</v>
      </c>
      <c r="G9" s="17">
        <f>VLOOKUP(A9,BaseDados,4,FALSE)</f>
        <v>32.75</v>
      </c>
      <c r="H9" s="17">
        <f>VLOOKUP(A9,BaseDados,5,FALSE)</f>
        <v>0</v>
      </c>
      <c r="I9" s="18">
        <f>SUM(B9:H9)</f>
        <v>3008.23</v>
      </c>
      <c r="J9" s="17">
        <f>VLOOKUP(A9,BaseDados,7,FALSE)</f>
        <v>270.74</v>
      </c>
      <c r="K9" s="17">
        <f>VLOOKUP(A9,BaseDados,8,FALSE)</f>
        <v>62.51</v>
      </c>
      <c r="L9" s="17">
        <f>SUM(VLOOKUP(A9,BaseDados,10,FALSE),VLOOKUP(A9,BaseDados,11,FALSE),VLOOKUP(A9,BaseDados,12,FALSE),VLOOKUP(A9,BaseDados,13,FALSE),VLOOKUP(A9,BaseDados,14,FALSE),VLOOKUP(A9,BaseDados,9,FALSE),VLOOKUP(A9,BaseDados,16,FALSE),VLOOKUP(A9,BaseDados,18,FALSE),VLOOKUP(A9,BaseDados,20,FALSE),VLOOKUP(A9,BaseDados,21,FALSE),VLOOKUP(A9,BaseDados,22,FALSE))</f>
        <v>45.13</v>
      </c>
      <c r="M9" s="17">
        <f>SUM(VLOOKUP(A9,BaseDados,15,FALSE))</f>
        <v>0</v>
      </c>
      <c r="N9" s="17">
        <f>VLOOKUP(A9,BaseDados,17,FALSE)</f>
        <v>0</v>
      </c>
      <c r="O9" s="19">
        <f>VLOOKUP(A9,BaseDados,35,FALSE)</f>
        <v>0</v>
      </c>
      <c r="P9" s="18">
        <f>SUM(J9:O9)</f>
        <v>378.38</v>
      </c>
      <c r="Q9" s="18">
        <f>I9-P9</f>
        <v>2629.85</v>
      </c>
      <c r="R9" s="23"/>
      <c r="S9" s="15"/>
      <c r="T9" s="24"/>
      <c r="U9" s="25"/>
    </row>
    <row r="10" spans="1:21" s="21" customFormat="1" ht="15" customHeight="1" x14ac:dyDescent="0.2">
      <c r="A10" s="16" t="s">
        <v>24</v>
      </c>
      <c r="B10" s="17">
        <f>VLOOKUP(A10,BaseDados,2,FALSE)</f>
        <v>13810.46</v>
      </c>
      <c r="C10" s="17">
        <f>VLOOKUP(A10,BaseDados,3,FALSE)</f>
        <v>0</v>
      </c>
      <c r="D10" s="17">
        <f>VLOOKUP(A10,BaseDados,35,FALSE)</f>
        <v>0</v>
      </c>
      <c r="E10" s="17">
        <f>VLOOKUP(A10,BaseDados,35,FALSE)</f>
        <v>0</v>
      </c>
      <c r="F10" s="17">
        <f>VLOOKUP(A10,BaseDados,6,FALSE)</f>
        <v>0</v>
      </c>
      <c r="G10" s="17">
        <f>VLOOKUP(A10,BaseDados,4,FALSE)</f>
        <v>0</v>
      </c>
      <c r="H10" s="17">
        <f>VLOOKUP(A10,BaseDados,5,FALSE)</f>
        <v>350</v>
      </c>
      <c r="I10" s="18">
        <f>SUM(B10:H10)</f>
        <v>14160.46</v>
      </c>
      <c r="J10" s="17">
        <f>VLOOKUP(A10,BaseDados,7,FALSE)</f>
        <v>671.11</v>
      </c>
      <c r="K10" s="17">
        <f>VLOOKUP(A10,BaseDados,8,FALSE)</f>
        <v>2840.21</v>
      </c>
      <c r="L10" s="17">
        <f>SUM(VLOOKUP(A10,BaseDados,10,FALSE),VLOOKUP(A10,BaseDados,11,FALSE),VLOOKUP(A10,BaseDados,12,FALSE),VLOOKUP(A10,BaseDados,13,FALSE),VLOOKUP(A10,BaseDados,14,FALSE),VLOOKUP(A10,BaseDados,9,FALSE),VLOOKUP(A10,BaseDados,16,FALSE),VLOOKUP(A10,BaseDados,18,FALSE),VLOOKUP(A10,BaseDados,20,FALSE),VLOOKUP(A10,BaseDados,21,FALSE),VLOOKUP(A10,BaseDados,22,FALSE))</f>
        <v>4207.96</v>
      </c>
      <c r="M10" s="17">
        <f>SUM(VLOOKUP(A10,BaseDados,15,FALSE))</f>
        <v>0</v>
      </c>
      <c r="N10" s="17">
        <f>VLOOKUP(A10,BaseDados,17,FALSE)</f>
        <v>0</v>
      </c>
      <c r="O10" s="19">
        <f>VLOOKUP(A10,BaseDados,35,FALSE)</f>
        <v>0</v>
      </c>
      <c r="P10" s="18">
        <f>SUM(J10:O10)</f>
        <v>7719.2800000000007</v>
      </c>
      <c r="Q10" s="18">
        <f>I10-P10</f>
        <v>6441.1799999999985</v>
      </c>
      <c r="R10" s="20"/>
      <c r="S10" s="15"/>
      <c r="T10" s="15"/>
    </row>
    <row r="11" spans="1:21" s="21" customFormat="1" ht="15" customHeight="1" x14ac:dyDescent="0.2">
      <c r="A11" s="16" t="s">
        <v>25</v>
      </c>
      <c r="B11" s="17">
        <f>VLOOKUP(A11,BaseDados,2,FALSE)</f>
        <v>3005.74</v>
      </c>
      <c r="C11" s="17">
        <f>VLOOKUP(A11,BaseDados,3,FALSE)</f>
        <v>0</v>
      </c>
      <c r="D11" s="17">
        <f>VLOOKUP(A11,BaseDados,35,FALSE)</f>
        <v>0</v>
      </c>
      <c r="E11" s="17">
        <f>VLOOKUP(A11,BaseDados,35,FALSE)</f>
        <v>0</v>
      </c>
      <c r="F11" s="17">
        <f>VLOOKUP(A11,BaseDados,6,FALSE)</f>
        <v>0</v>
      </c>
      <c r="G11" s="17">
        <f>VLOOKUP(A11,BaseDados,4,FALSE)</f>
        <v>1273.75</v>
      </c>
      <c r="H11" s="17">
        <f>VLOOKUP(A11,BaseDados,5,FALSE)</f>
        <v>300</v>
      </c>
      <c r="I11" s="18">
        <f>SUM(B11:H11)</f>
        <v>4579.49</v>
      </c>
      <c r="J11" s="17">
        <f>VLOOKUP(A11,BaseDados,7,FALSE)</f>
        <v>500.41</v>
      </c>
      <c r="K11" s="17">
        <f>VLOOKUP(A11,BaseDados,8,FALSE)</f>
        <v>274.85000000000002</v>
      </c>
      <c r="L11" s="17">
        <f>SUM(VLOOKUP(A11,BaseDados,10,FALSE),VLOOKUP(A11,BaseDados,11,FALSE),VLOOKUP(A11,BaseDados,12,FALSE),VLOOKUP(A11,BaseDados,13,FALSE),VLOOKUP(A11,BaseDados,14,FALSE),VLOOKUP(A11,BaseDados,9,FALSE),VLOOKUP(A11,BaseDados,16,FALSE),VLOOKUP(A11,BaseDados,18,FALSE),VLOOKUP(A11,BaseDados,20,FALSE),VLOOKUP(A11,BaseDados,21,FALSE),VLOOKUP(A11,BaseDados,22,FALSE))</f>
        <v>592.04999999999995</v>
      </c>
      <c r="M11" s="17">
        <f>SUM(VLOOKUP(A11,BaseDados,15,FALSE))</f>
        <v>29.75</v>
      </c>
      <c r="N11" s="17">
        <f>VLOOKUP(A11,BaseDados,17,FALSE)</f>
        <v>0</v>
      </c>
      <c r="O11" s="19">
        <f>VLOOKUP(A11,BaseDados,35,FALSE)</f>
        <v>0</v>
      </c>
      <c r="P11" s="18">
        <f>SUM(J11:O11)</f>
        <v>1397.06</v>
      </c>
      <c r="Q11" s="18">
        <f>I11-P11</f>
        <v>3182.43</v>
      </c>
      <c r="R11" s="20"/>
      <c r="S11" s="15"/>
      <c r="T11" s="15"/>
    </row>
    <row r="12" spans="1:21" s="21" customFormat="1" ht="15" customHeight="1" x14ac:dyDescent="0.2">
      <c r="A12" s="16" t="s">
        <v>26</v>
      </c>
      <c r="B12" s="17">
        <f>VLOOKUP(A12,BaseDados,2,FALSE)</f>
        <v>1983.65</v>
      </c>
      <c r="C12" s="17">
        <f>VLOOKUP(A12,BaseDados,3,FALSE)</f>
        <v>1322.95</v>
      </c>
      <c r="D12" s="17">
        <f>VLOOKUP(A12,BaseDados,35,FALSE)</f>
        <v>0</v>
      </c>
      <c r="E12" s="17">
        <f>VLOOKUP(A12,BaseDados,35,FALSE)</f>
        <v>0</v>
      </c>
      <c r="F12" s="17">
        <f>VLOOKUP(A12,BaseDados,6,FALSE)</f>
        <v>0</v>
      </c>
      <c r="G12" s="17">
        <f>VLOOKUP(A12,BaseDados,4,FALSE)</f>
        <v>0</v>
      </c>
      <c r="H12" s="17">
        <f>VLOOKUP(A12,BaseDados,5,FALSE)</f>
        <v>0</v>
      </c>
      <c r="I12" s="18">
        <f>SUM(B12:H12)</f>
        <v>3306.6000000000004</v>
      </c>
      <c r="J12" s="17">
        <f>VLOOKUP(A12,BaseDados,7,FALSE)</f>
        <v>363.72</v>
      </c>
      <c r="K12" s="17">
        <f>VLOOKUP(A12,BaseDados,8,FALSE)</f>
        <v>0</v>
      </c>
      <c r="L12" s="17">
        <f>SUM(VLOOKUP(A12,BaseDados,10,FALSE),VLOOKUP(A12,BaseDados,11,FALSE),VLOOKUP(A12,BaseDados,12,FALSE),VLOOKUP(A12,BaseDados,13,FALSE),VLOOKUP(A12,BaseDados,14,FALSE),VLOOKUP(A12,BaseDados,9,FALSE),VLOOKUP(A12,BaseDados,16,FALSE),VLOOKUP(A12,BaseDados,18,FALSE),VLOOKUP(A12,BaseDados,20,FALSE),VLOOKUP(A12,BaseDados,21,FALSE),VLOOKUP(A12,BaseDados,22,FALSE))</f>
        <v>510.72</v>
      </c>
      <c r="M12" s="17">
        <f>SUM(VLOOKUP(A12,BaseDados,15,FALSE))</f>
        <v>0</v>
      </c>
      <c r="N12" s="17">
        <f>VLOOKUP(A12,BaseDados,17,FALSE)</f>
        <v>1217.1199999999999</v>
      </c>
      <c r="O12" s="19">
        <f>VLOOKUP(A12,BaseDados,35,FALSE)</f>
        <v>0</v>
      </c>
      <c r="P12" s="18">
        <f>SUM(J12:O12)</f>
        <v>2091.56</v>
      </c>
      <c r="Q12" s="18">
        <f>I12-P12</f>
        <v>1215.0400000000004</v>
      </c>
      <c r="R12" s="20"/>
      <c r="S12" s="15"/>
      <c r="T12" s="15"/>
    </row>
    <row r="13" spans="1:21" s="21" customFormat="1" ht="15" customHeight="1" x14ac:dyDescent="0.2">
      <c r="A13" s="16" t="s">
        <v>27</v>
      </c>
      <c r="B13" s="17">
        <f>VLOOKUP(A13,BaseDados,2,FALSE)</f>
        <v>2832.1</v>
      </c>
      <c r="C13" s="17">
        <f>VLOOKUP(A13,BaseDados,3,FALSE)</f>
        <v>0</v>
      </c>
      <c r="D13" s="17">
        <f>VLOOKUP(A13,BaseDados,35,FALSE)</f>
        <v>0</v>
      </c>
      <c r="E13" s="17">
        <f>VLOOKUP(A13,BaseDados,35,FALSE)</f>
        <v>0</v>
      </c>
      <c r="F13" s="17">
        <f>VLOOKUP(A13,BaseDados,6,FALSE)</f>
        <v>0</v>
      </c>
      <c r="G13" s="17">
        <f>VLOOKUP(A13,BaseDados,4,FALSE)</f>
        <v>0</v>
      </c>
      <c r="H13" s="17">
        <f>VLOOKUP(A13,BaseDados,5,FALSE)</f>
        <v>80</v>
      </c>
      <c r="I13" s="18">
        <f>SUM(B13:H13)</f>
        <v>2912.1</v>
      </c>
      <c r="J13" s="17">
        <f>VLOOKUP(A13,BaseDados,7,FALSE)</f>
        <v>262.08</v>
      </c>
      <c r="K13" s="17">
        <f>VLOOKUP(A13,BaseDados,8,FALSE)</f>
        <v>55.95</v>
      </c>
      <c r="L13" s="17">
        <f>SUM(VLOOKUP(A13,BaseDados,10,FALSE),VLOOKUP(A13,BaseDados,11,FALSE),VLOOKUP(A13,BaseDados,12,FALSE),VLOOKUP(A13,BaseDados,13,FALSE),VLOOKUP(A13,BaseDados,14,FALSE),VLOOKUP(A13,BaseDados,9,FALSE),VLOOKUP(A13,BaseDados,16,FALSE),VLOOKUP(A13,BaseDados,18,FALSE),VLOOKUP(A13,BaseDados,20,FALSE),VLOOKUP(A13,BaseDados,21,FALSE),VLOOKUP(A13,BaseDados,22,FALSE))</f>
        <v>181.96</v>
      </c>
      <c r="M13" s="17">
        <f>SUM(VLOOKUP(A13,BaseDados,15,FALSE))</f>
        <v>0</v>
      </c>
      <c r="N13" s="17">
        <f>VLOOKUP(A13,BaseDados,17,FALSE)</f>
        <v>0</v>
      </c>
      <c r="O13" s="19">
        <f>VLOOKUP(A13,BaseDados,35,FALSE)</f>
        <v>0</v>
      </c>
      <c r="P13" s="18">
        <f>SUM(J13:O13)</f>
        <v>499.99</v>
      </c>
      <c r="Q13" s="18">
        <f>I13-P13</f>
        <v>2412.1099999999997</v>
      </c>
      <c r="R13" s="26"/>
      <c r="S13" s="15"/>
      <c r="T13" s="15"/>
    </row>
    <row r="14" spans="1:21" s="21" customFormat="1" ht="15" customHeight="1" x14ac:dyDescent="0.2">
      <c r="A14" s="16" t="s">
        <v>28</v>
      </c>
      <c r="B14" s="17">
        <f>VLOOKUP(A14,BaseDados,2,FALSE)</f>
        <v>2182.02</v>
      </c>
      <c r="C14" s="17">
        <f>VLOOKUP(A14,BaseDados,3,FALSE)</f>
        <v>1057.95</v>
      </c>
      <c r="D14" s="17">
        <f>VLOOKUP(A14,BaseDados,35,FALSE)</f>
        <v>0</v>
      </c>
      <c r="E14" s="17">
        <f>VLOOKUP(A14,BaseDados,35,FALSE)</f>
        <v>0</v>
      </c>
      <c r="F14" s="17">
        <f>VLOOKUP(A14,BaseDados,6,FALSE)</f>
        <v>0</v>
      </c>
      <c r="G14" s="17">
        <f>VLOOKUP(A14,BaseDados,4,FALSE)</f>
        <v>236.64</v>
      </c>
      <c r="H14" s="17">
        <f>VLOOKUP(A14,BaseDados,5,FALSE)</f>
        <v>150</v>
      </c>
      <c r="I14" s="18">
        <f>SUM(B14:H14)</f>
        <v>3626.61</v>
      </c>
      <c r="J14" s="17">
        <f>VLOOKUP(A14,BaseDados,7,FALSE)</f>
        <v>398.92</v>
      </c>
      <c r="K14" s="17">
        <f>VLOOKUP(A14,BaseDados,8,FALSE)</f>
        <v>26.28</v>
      </c>
      <c r="L14" s="17">
        <f>SUM(VLOOKUP(A14,BaseDados,10,FALSE),VLOOKUP(A14,BaseDados,11,FALSE),VLOOKUP(A14,BaseDados,12,FALSE),VLOOKUP(A14,BaseDados,13,FALSE),VLOOKUP(A14,BaseDados,14,FALSE),VLOOKUP(A14,BaseDados,9,FALSE),VLOOKUP(A14,BaseDados,16,FALSE),VLOOKUP(A14,BaseDados,18,FALSE),VLOOKUP(A14,BaseDados,20,FALSE),VLOOKUP(A14,BaseDados,21,FALSE),VLOOKUP(A14,BaseDados,22,FALSE))</f>
        <v>33.44</v>
      </c>
      <c r="M14" s="17">
        <f>SUM(VLOOKUP(A14,BaseDados,15,FALSE))</f>
        <v>0</v>
      </c>
      <c r="N14" s="17">
        <f>VLOOKUP(A14,BaseDados,17,FALSE)</f>
        <v>973.32</v>
      </c>
      <c r="O14" s="19">
        <f>VLOOKUP(A14,BaseDados,35,FALSE)</f>
        <v>0</v>
      </c>
      <c r="P14" s="18">
        <f>SUM(J14:O14)</f>
        <v>1431.96</v>
      </c>
      <c r="Q14" s="18">
        <f>I14-P14</f>
        <v>2194.65</v>
      </c>
      <c r="R14" s="20"/>
      <c r="S14" s="15"/>
      <c r="T14" s="15"/>
    </row>
    <row r="15" spans="1:21" s="21" customFormat="1" ht="15" customHeight="1" x14ac:dyDescent="0.2">
      <c r="A15" s="16" t="s">
        <v>29</v>
      </c>
      <c r="B15" s="17">
        <f>VLOOKUP(A15,BaseDados,2,FALSE)</f>
        <v>1487.74</v>
      </c>
      <c r="C15" s="17">
        <f>VLOOKUP(A15,BaseDados,3,FALSE)</f>
        <v>2090.4899999999998</v>
      </c>
      <c r="D15" s="17">
        <f>VLOOKUP(A15,BaseDados,35,FALSE)</f>
        <v>0</v>
      </c>
      <c r="E15" s="17">
        <f>VLOOKUP(A15,BaseDados,35,FALSE)</f>
        <v>0</v>
      </c>
      <c r="F15" s="17">
        <f>VLOOKUP(A15,BaseDados,6,FALSE)</f>
        <v>0</v>
      </c>
      <c r="G15" s="17">
        <f>VLOOKUP(A15,BaseDados,4,FALSE)</f>
        <v>266.92</v>
      </c>
      <c r="H15" s="17">
        <f>VLOOKUP(A15,BaseDados,5,FALSE)</f>
        <v>0</v>
      </c>
      <c r="I15" s="18">
        <f>SUM(B15:H15)</f>
        <v>3845.1499999999996</v>
      </c>
      <c r="J15" s="17">
        <f>VLOOKUP(A15,BaseDados,7,FALSE)</f>
        <v>422.96</v>
      </c>
      <c r="K15" s="17">
        <f>VLOOKUP(A15,BaseDados,8,FALSE)</f>
        <v>0</v>
      </c>
      <c r="L15" s="17">
        <f>SUM(VLOOKUP(A15,BaseDados,10,FALSE),VLOOKUP(A15,BaseDados,11,FALSE),VLOOKUP(A15,BaseDados,12,FALSE),VLOOKUP(A15,BaseDados,13,FALSE),VLOOKUP(A15,BaseDados,14,FALSE),VLOOKUP(A15,BaseDados,9,FALSE),VLOOKUP(A15,BaseDados,16,FALSE),VLOOKUP(A15,BaseDados,18,FALSE),VLOOKUP(A15,BaseDados,20,FALSE),VLOOKUP(A15,BaseDados,21,FALSE),VLOOKUP(A15,BaseDados,22,FALSE))</f>
        <v>97.53</v>
      </c>
      <c r="M15" s="17">
        <f>SUM(VLOOKUP(A15,BaseDados,15,FALSE))</f>
        <v>29.75</v>
      </c>
      <c r="N15" s="17">
        <f>VLOOKUP(A15,BaseDados,17,FALSE)</f>
        <v>1902.35</v>
      </c>
      <c r="O15" s="19">
        <f>VLOOKUP(A15,BaseDados,35,FALSE)</f>
        <v>0</v>
      </c>
      <c r="P15" s="18">
        <f>SUM(J15:O15)</f>
        <v>2452.59</v>
      </c>
      <c r="Q15" s="18">
        <f>I15-P15</f>
        <v>1392.5599999999995</v>
      </c>
      <c r="R15" s="20"/>
      <c r="S15" s="15"/>
      <c r="T15" s="15"/>
    </row>
    <row r="16" spans="1:21" s="21" customFormat="1" ht="15" customHeight="1" x14ac:dyDescent="0.2">
      <c r="A16" s="16" t="s">
        <v>30</v>
      </c>
      <c r="B16" s="17">
        <f>VLOOKUP(A16,BaseDados,2,FALSE)</f>
        <v>2975.48</v>
      </c>
      <c r="C16" s="17">
        <f>VLOOKUP(A16,BaseDados,3,FALSE)</f>
        <v>0</v>
      </c>
      <c r="D16" s="17">
        <f>VLOOKUP(A16,BaseDados,35,FALSE)</f>
        <v>0</v>
      </c>
      <c r="E16" s="17">
        <f>VLOOKUP(A16,BaseDados,35,FALSE)</f>
        <v>0</v>
      </c>
      <c r="F16" s="17">
        <f>VLOOKUP(A16,BaseDados,6,FALSE)</f>
        <v>0</v>
      </c>
      <c r="G16" s="17">
        <f>VLOOKUP(A16,BaseDados,4,FALSE)</f>
        <v>0</v>
      </c>
      <c r="H16" s="17">
        <f>VLOOKUP(A16,BaseDados,5,FALSE)</f>
        <v>3230.25</v>
      </c>
      <c r="I16" s="18">
        <f>SUM(B16:H16)</f>
        <v>6205.73</v>
      </c>
      <c r="J16" s="17">
        <f>VLOOKUP(A16,BaseDados,7,FALSE)</f>
        <v>671.11</v>
      </c>
      <c r="K16" s="17">
        <f>VLOOKUP(A16,BaseDados,8,FALSE)</f>
        <v>600.52</v>
      </c>
      <c r="L16" s="17">
        <f>SUM(VLOOKUP(A16,BaseDados,10,FALSE),VLOOKUP(A16,BaseDados,11,FALSE),VLOOKUP(A16,BaseDados,12,FALSE),VLOOKUP(A16,BaseDados,13,FALSE),VLOOKUP(A16,BaseDados,14,FALSE),VLOOKUP(A16,BaseDados,9,FALSE),VLOOKUP(A16,BaseDados,16,FALSE),VLOOKUP(A16,BaseDados,18,FALSE),VLOOKUP(A16,BaseDados,20,FALSE),VLOOKUP(A16,BaseDados,21,FALSE),VLOOKUP(A16,BaseDados,22,FALSE))</f>
        <v>39.18</v>
      </c>
      <c r="M16" s="17">
        <f>SUM(VLOOKUP(A16,BaseDados,15,FALSE))</f>
        <v>0</v>
      </c>
      <c r="N16" s="17">
        <f>VLOOKUP(A16,BaseDados,17,FALSE)</f>
        <v>0</v>
      </c>
      <c r="O16" s="19">
        <f>VLOOKUP(A16,BaseDados,35,FALSE)</f>
        <v>0</v>
      </c>
      <c r="P16" s="18">
        <f>SUM(J16:O16)</f>
        <v>1310.8100000000002</v>
      </c>
      <c r="Q16" s="18">
        <f>I16-P16</f>
        <v>4894.9199999999992</v>
      </c>
      <c r="R16" s="20"/>
    </row>
    <row r="17" spans="1:21" s="21" customFormat="1" ht="15" customHeight="1" x14ac:dyDescent="0.2">
      <c r="A17" s="16" t="s">
        <v>31</v>
      </c>
      <c r="B17" s="17">
        <f>VLOOKUP(A17,BaseDados,2,FALSE)</f>
        <v>13810.46</v>
      </c>
      <c r="C17" s="17">
        <f>VLOOKUP(A17,BaseDados,3,FALSE)</f>
        <v>0</v>
      </c>
      <c r="D17" s="17">
        <f>VLOOKUP(A17,BaseDados,35,FALSE)</f>
        <v>0</v>
      </c>
      <c r="E17" s="17">
        <f>VLOOKUP(A17,BaseDados,35,FALSE)</f>
        <v>0</v>
      </c>
      <c r="F17" s="17">
        <f>VLOOKUP(A17,BaseDados,6,FALSE)</f>
        <v>0</v>
      </c>
      <c r="G17" s="17">
        <f>VLOOKUP(A17,BaseDados,4,FALSE)</f>
        <v>0</v>
      </c>
      <c r="H17" s="17">
        <f>VLOOKUP(A17,BaseDados,5,FALSE)</f>
        <v>0</v>
      </c>
      <c r="I17" s="18">
        <f>SUM(B17:H17)</f>
        <v>13810.46</v>
      </c>
      <c r="J17" s="17">
        <f>VLOOKUP(A17,BaseDados,7,FALSE)</f>
        <v>671.11</v>
      </c>
      <c r="K17" s="17">
        <f>VLOOKUP(A17,BaseDados,8,FALSE)</f>
        <v>2743.96</v>
      </c>
      <c r="L17" s="17">
        <f>SUM(VLOOKUP(A17,BaseDados,10,FALSE),VLOOKUP(A17,BaseDados,11,FALSE),VLOOKUP(A17,BaseDados,12,FALSE),VLOOKUP(A17,BaseDados,13,FALSE),VLOOKUP(A17,BaseDados,14,FALSE),VLOOKUP(A17,BaseDados,9,FALSE),VLOOKUP(A17,BaseDados,16,FALSE),VLOOKUP(A17,BaseDados,18,FALSE),VLOOKUP(A17,BaseDados,20,FALSE),VLOOKUP(A17,BaseDados,21,FALSE),VLOOKUP(A17,BaseDados,22,FALSE))</f>
        <v>12.03</v>
      </c>
      <c r="M17" s="17">
        <f>SUM(VLOOKUP(A17,BaseDados,15,FALSE))</f>
        <v>0</v>
      </c>
      <c r="N17" s="17">
        <f>VLOOKUP(A17,BaseDados,17,FALSE)</f>
        <v>0</v>
      </c>
      <c r="O17" s="19">
        <f>VLOOKUP(A17,BaseDados,35,FALSE)</f>
        <v>0</v>
      </c>
      <c r="P17" s="18">
        <f>SUM(J17:O17)</f>
        <v>3427.1000000000004</v>
      </c>
      <c r="Q17" s="18">
        <f>I17-P17</f>
        <v>10383.359999999999</v>
      </c>
      <c r="R17" s="20"/>
      <c r="S17" s="15"/>
      <c r="T17" s="15"/>
    </row>
    <row r="18" spans="1:21" s="21" customFormat="1" ht="15" customHeight="1" x14ac:dyDescent="0.2">
      <c r="A18" s="16" t="s">
        <v>32</v>
      </c>
      <c r="B18" s="17">
        <f>VLOOKUP(A18,BaseDados,2,FALSE)</f>
        <v>2832.11</v>
      </c>
      <c r="C18" s="17">
        <f>VLOOKUP(A18,BaseDados,3,FALSE)</f>
        <v>0</v>
      </c>
      <c r="D18" s="17">
        <f>VLOOKUP(A18,BaseDados,35,FALSE)</f>
        <v>0</v>
      </c>
      <c r="E18" s="17">
        <f>VLOOKUP(A18,BaseDados,35,FALSE)</f>
        <v>0</v>
      </c>
      <c r="F18" s="17">
        <f>VLOOKUP(A18,BaseDados,6,FALSE)</f>
        <v>0</v>
      </c>
      <c r="G18" s="17">
        <f>VLOOKUP(A18,BaseDados,4,FALSE)</f>
        <v>0</v>
      </c>
      <c r="H18" s="17">
        <f>VLOOKUP(A18,BaseDados,5,FALSE)</f>
        <v>0</v>
      </c>
      <c r="I18" s="18">
        <f>SUM(B18:H18)</f>
        <v>2832.11</v>
      </c>
      <c r="J18" s="17">
        <f>VLOOKUP(A18,BaseDados,7,FALSE)</f>
        <v>254.88</v>
      </c>
      <c r="K18" s="17">
        <f>VLOOKUP(A18,BaseDados,8,FALSE)</f>
        <v>50.49</v>
      </c>
      <c r="L18" s="17">
        <f>SUM(VLOOKUP(A18,BaseDados,10,FALSE),VLOOKUP(A18,BaseDados,11,FALSE),VLOOKUP(A18,BaseDados,12,FALSE),VLOOKUP(A18,BaseDados,13,FALSE),VLOOKUP(A18,BaseDados,14,FALSE),VLOOKUP(A18,BaseDados,9,FALSE),VLOOKUP(A18,BaseDados,16,FALSE),VLOOKUP(A18,BaseDados,18,FALSE),VLOOKUP(A18,BaseDados,20,FALSE),VLOOKUP(A18,BaseDados,21,FALSE),VLOOKUP(A18,BaseDados,22,FALSE))</f>
        <v>11.66</v>
      </c>
      <c r="M18" s="17">
        <f>SUM(VLOOKUP(A18,BaseDados,15,FALSE))</f>
        <v>0</v>
      </c>
      <c r="N18" s="17">
        <f>VLOOKUP(A18,BaseDados,17,FALSE)</f>
        <v>0</v>
      </c>
      <c r="O18" s="19">
        <f>VLOOKUP(A18,BaseDados,35,FALSE)</f>
        <v>0</v>
      </c>
      <c r="P18" s="18">
        <f>SUM(J18:O18)</f>
        <v>317.03000000000003</v>
      </c>
      <c r="Q18" s="18">
        <f>I18-P18</f>
        <v>2515.08</v>
      </c>
      <c r="R18" s="20"/>
      <c r="S18" s="15"/>
      <c r="T18" s="15"/>
    </row>
    <row r="19" spans="1:21" s="21" customFormat="1" ht="15" customHeight="1" x14ac:dyDescent="0.2">
      <c r="A19" s="16" t="s">
        <v>33</v>
      </c>
      <c r="B19" s="17">
        <f>VLOOKUP(A19,BaseDados,2,FALSE)</f>
        <v>2975.48</v>
      </c>
      <c r="C19" s="17">
        <f>VLOOKUP(A19,BaseDados,3,FALSE)</f>
        <v>0</v>
      </c>
      <c r="D19" s="17">
        <f>VLOOKUP(A19,BaseDados,35,FALSE)</f>
        <v>0</v>
      </c>
      <c r="E19" s="17">
        <f>VLOOKUP(A19,BaseDados,35,FALSE)</f>
        <v>0</v>
      </c>
      <c r="F19" s="17">
        <f>VLOOKUP(A19,BaseDados,6,FALSE)</f>
        <v>0</v>
      </c>
      <c r="G19" s="17">
        <f>VLOOKUP(A19,BaseDados,4,FALSE)</f>
        <v>0</v>
      </c>
      <c r="H19" s="17">
        <f>VLOOKUP(A19,BaseDados,5,FALSE)</f>
        <v>0</v>
      </c>
      <c r="I19" s="18">
        <f>SUM(B19:H19)</f>
        <v>2975.48</v>
      </c>
      <c r="J19" s="17">
        <f>VLOOKUP(A19,BaseDados,7,FALSE)</f>
        <v>267.79000000000002</v>
      </c>
      <c r="K19" s="17">
        <f>VLOOKUP(A19,BaseDados,8,FALSE)</f>
        <v>60.28</v>
      </c>
      <c r="L19" s="17">
        <f>SUM(VLOOKUP(A19,BaseDados,10,FALSE),VLOOKUP(A19,BaseDados,11,FALSE),VLOOKUP(A19,BaseDados,12,FALSE),VLOOKUP(A19,BaseDados,13,FALSE),VLOOKUP(A19,BaseDados,14,FALSE),VLOOKUP(A19,BaseDados,9,FALSE),VLOOKUP(A19,BaseDados,16,FALSE),VLOOKUP(A19,BaseDados,18,FALSE),VLOOKUP(A19,BaseDados,20,FALSE),VLOOKUP(A19,BaseDados,21,FALSE),VLOOKUP(A19,BaseDados,22,FALSE))</f>
        <v>11.66</v>
      </c>
      <c r="M19" s="17">
        <f>SUM(VLOOKUP(A19,BaseDados,15,FALSE))</f>
        <v>0</v>
      </c>
      <c r="N19" s="17">
        <f>VLOOKUP(A19,BaseDados,17,FALSE)</f>
        <v>0</v>
      </c>
      <c r="O19" s="19">
        <f>VLOOKUP(A19,BaseDados,35,FALSE)</f>
        <v>0</v>
      </c>
      <c r="P19" s="18">
        <f>SUM(J19:O19)</f>
        <v>339.73000000000008</v>
      </c>
      <c r="Q19" s="18">
        <f>I19-P19</f>
        <v>2635.75</v>
      </c>
      <c r="R19" s="26"/>
      <c r="S19" s="15"/>
      <c r="T19" s="27"/>
      <c r="U19" s="28"/>
    </row>
    <row r="20" spans="1:21" s="21" customFormat="1" ht="15" customHeight="1" x14ac:dyDescent="0.2">
      <c r="A20" s="16" t="s">
        <v>34</v>
      </c>
      <c r="B20" s="17">
        <f>VLOOKUP(A20,BaseDados,2,FALSE)</f>
        <v>2975.48</v>
      </c>
      <c r="C20" s="17">
        <f>VLOOKUP(A20,BaseDados,3,FALSE)</f>
        <v>0</v>
      </c>
      <c r="D20" s="17">
        <f>VLOOKUP(A20,BaseDados,35,FALSE)</f>
        <v>0</v>
      </c>
      <c r="E20" s="17">
        <f>VLOOKUP(A20,BaseDados,35,FALSE)</f>
        <v>0</v>
      </c>
      <c r="F20" s="17">
        <f>VLOOKUP(A20,BaseDados,6,FALSE)</f>
        <v>0</v>
      </c>
      <c r="G20" s="17">
        <f>VLOOKUP(A20,BaseDados,4,FALSE)</f>
        <v>0</v>
      </c>
      <c r="H20" s="17">
        <f>VLOOKUP(A20,BaseDados,5,FALSE)</f>
        <v>300</v>
      </c>
      <c r="I20" s="18">
        <f>SUM(B20:H20)</f>
        <v>3275.48</v>
      </c>
      <c r="J20" s="17">
        <f>VLOOKUP(A20,BaseDados,7,FALSE)</f>
        <v>360.3</v>
      </c>
      <c r="K20" s="17">
        <f>VLOOKUP(A20,BaseDados,8,FALSE)</f>
        <v>82.48</v>
      </c>
      <c r="L20" s="17">
        <f>SUM(VLOOKUP(A20,BaseDados,10,FALSE),VLOOKUP(A20,BaseDados,11,FALSE),VLOOKUP(A20,BaseDados,12,FALSE),VLOOKUP(A20,BaseDados,13,FALSE),VLOOKUP(A20,BaseDados,14,FALSE),VLOOKUP(A20,BaseDados,9,FALSE),VLOOKUP(A20,BaseDados,16,FALSE),VLOOKUP(A20,BaseDados,18,FALSE),VLOOKUP(A20,BaseDados,20,FALSE),VLOOKUP(A20,BaseDados,21,FALSE),VLOOKUP(A20,BaseDados,22,FALSE))</f>
        <v>377.34000000000003</v>
      </c>
      <c r="M20" s="17">
        <f>SUM(VLOOKUP(A20,BaseDados,15,FALSE))</f>
        <v>0</v>
      </c>
      <c r="N20" s="17">
        <f>VLOOKUP(A20,BaseDados,17,FALSE)</f>
        <v>0</v>
      </c>
      <c r="O20" s="19">
        <f>VLOOKUP(A20,BaseDados,35,FALSE)</f>
        <v>0</v>
      </c>
      <c r="P20" s="18">
        <f>SUM(J20:O20)</f>
        <v>820.12000000000012</v>
      </c>
      <c r="Q20" s="18">
        <f>I20-P20</f>
        <v>2455.3599999999997</v>
      </c>
      <c r="R20" s="20"/>
      <c r="S20" s="15"/>
      <c r="T20" s="15"/>
    </row>
    <row r="21" spans="1:21" s="21" customFormat="1" ht="15" customHeight="1" x14ac:dyDescent="0.2">
      <c r="A21" s="16" t="s">
        <v>35</v>
      </c>
      <c r="B21" s="17">
        <f>VLOOKUP(A21,BaseDados,2,FALSE)</f>
        <v>2975.48</v>
      </c>
      <c r="C21" s="17">
        <f>VLOOKUP(A21,BaseDados,3,FALSE)</f>
        <v>0</v>
      </c>
      <c r="D21" s="17">
        <f>VLOOKUP(A21,BaseDados,35,FALSE)</f>
        <v>0</v>
      </c>
      <c r="E21" s="17">
        <f>VLOOKUP(A21,BaseDados,35,FALSE)</f>
        <v>0</v>
      </c>
      <c r="F21" s="17">
        <f>VLOOKUP(A21,BaseDados,6,FALSE)</f>
        <v>0</v>
      </c>
      <c r="G21" s="17">
        <f>VLOOKUP(A21,BaseDados,4,FALSE)</f>
        <v>203.88</v>
      </c>
      <c r="H21" s="17">
        <f>VLOOKUP(A21,BaseDados,5,FALSE)</f>
        <v>0</v>
      </c>
      <c r="I21" s="18">
        <f>SUM(B21:H21)</f>
        <v>3179.36</v>
      </c>
      <c r="J21" s="17">
        <f>VLOOKUP(A21,BaseDados,7,FALSE)</f>
        <v>349.72</v>
      </c>
      <c r="K21" s="17">
        <f>VLOOKUP(A21,BaseDados,8,FALSE)</f>
        <v>69.650000000000006</v>
      </c>
      <c r="L21" s="17">
        <f>SUM(VLOOKUP(A21,BaseDados,10,FALSE),VLOOKUP(A21,BaseDados,11,FALSE),VLOOKUP(A21,BaseDados,12,FALSE),VLOOKUP(A21,BaseDados,13,FALSE),VLOOKUP(A21,BaseDados,14,FALSE),VLOOKUP(A21,BaseDados,9,FALSE),VLOOKUP(A21,BaseDados,16,FALSE),VLOOKUP(A21,BaseDados,18,FALSE),VLOOKUP(A21,BaseDados,20,FALSE),VLOOKUP(A21,BaseDados,21,FALSE),VLOOKUP(A21,BaseDados,22,FALSE))</f>
        <v>190.56</v>
      </c>
      <c r="M21" s="17">
        <f>SUM(VLOOKUP(A21,BaseDados,15,FALSE))</f>
        <v>29.75</v>
      </c>
      <c r="N21" s="17">
        <f>VLOOKUP(A21,BaseDados,17,FALSE)</f>
        <v>0</v>
      </c>
      <c r="O21" s="19">
        <f>VLOOKUP(A21,BaseDados,35,FALSE)</f>
        <v>0</v>
      </c>
      <c r="P21" s="18">
        <f>SUM(J21:O21)</f>
        <v>639.68000000000006</v>
      </c>
      <c r="Q21" s="18">
        <f>I21-P21</f>
        <v>2539.6800000000003</v>
      </c>
      <c r="R21" s="20"/>
      <c r="S21" s="15"/>
      <c r="T21" s="15"/>
    </row>
    <row r="22" spans="1:21" s="21" customFormat="1" ht="15" customHeight="1" x14ac:dyDescent="0.2">
      <c r="A22" s="16" t="s">
        <v>36</v>
      </c>
      <c r="B22" s="17">
        <f>VLOOKUP(A22,BaseDados,2,FALSE)</f>
        <v>9289.93</v>
      </c>
      <c r="C22" s="17">
        <f>VLOOKUP(A22,BaseDados,3,FALSE)</f>
        <v>0</v>
      </c>
      <c r="D22" s="17">
        <f>VLOOKUP(A22,BaseDados,35,FALSE)</f>
        <v>0</v>
      </c>
      <c r="E22" s="17">
        <f>VLOOKUP(A22,BaseDados,35,FALSE)</f>
        <v>0</v>
      </c>
      <c r="F22" s="17">
        <f>VLOOKUP(A22,BaseDados,6,FALSE)</f>
        <v>0</v>
      </c>
      <c r="G22" s="17">
        <f>VLOOKUP(A22,BaseDados,4,FALSE)</f>
        <v>0</v>
      </c>
      <c r="H22" s="17">
        <f>VLOOKUP(A22,BaseDados,5,FALSE)</f>
        <v>928.99</v>
      </c>
      <c r="I22" s="18">
        <f>SUM(B22:H22)</f>
        <v>10218.92</v>
      </c>
      <c r="J22" s="17">
        <f>VLOOKUP(A22,BaseDados,7,FALSE)</f>
        <v>671.11</v>
      </c>
      <c r="K22" s="17">
        <f>VLOOKUP(A22,BaseDados,8,FALSE)</f>
        <v>1756.29</v>
      </c>
      <c r="L22" s="17">
        <f>SUM(VLOOKUP(A22,BaseDados,10,FALSE),VLOOKUP(A22,BaseDados,11,FALSE),VLOOKUP(A22,BaseDados,12,FALSE),VLOOKUP(A22,BaseDados,13,FALSE),VLOOKUP(A22,BaseDados,14,FALSE),VLOOKUP(A22,BaseDados,9,FALSE),VLOOKUP(A22,BaseDados,16,FALSE),VLOOKUP(A22,BaseDados,18,FALSE),VLOOKUP(A22,BaseDados,20,FALSE),VLOOKUP(A22,BaseDados,21,FALSE),VLOOKUP(A22,BaseDados,22,FALSE))</f>
        <v>11.66</v>
      </c>
      <c r="M22" s="17">
        <f>SUM(VLOOKUP(A22,BaseDados,15,FALSE))</f>
        <v>0</v>
      </c>
      <c r="N22" s="17">
        <f>VLOOKUP(A22,BaseDados,17,FALSE)</f>
        <v>0</v>
      </c>
      <c r="O22" s="19">
        <f>VLOOKUP(A22,BaseDados,35,FALSE)</f>
        <v>0</v>
      </c>
      <c r="P22" s="18">
        <f>SUM(J22:O22)</f>
        <v>2439.06</v>
      </c>
      <c r="Q22" s="18">
        <f>I22-P22</f>
        <v>7779.8600000000006</v>
      </c>
      <c r="R22" s="20"/>
      <c r="S22" s="15"/>
      <c r="T22" s="15"/>
    </row>
    <row r="23" spans="1:21" s="21" customFormat="1" ht="15" customHeight="1" x14ac:dyDescent="0.2">
      <c r="A23" s="16" t="s">
        <v>37</v>
      </c>
      <c r="B23" s="17">
        <f>VLOOKUP(A23,BaseDados,2,FALSE)</f>
        <v>6603.53</v>
      </c>
      <c r="C23" s="17">
        <f>VLOOKUP(A23,BaseDados,3,FALSE)</f>
        <v>0</v>
      </c>
      <c r="D23" s="17">
        <f>VLOOKUP(A23,BaseDados,35,FALSE)</f>
        <v>0</v>
      </c>
      <c r="E23" s="17">
        <f>VLOOKUP(A23,BaseDados,35,FALSE)</f>
        <v>0</v>
      </c>
      <c r="F23" s="17">
        <f>VLOOKUP(A23,BaseDados,6,FALSE)</f>
        <v>431.81</v>
      </c>
      <c r="G23" s="17">
        <f>VLOOKUP(A23,BaseDados,4,FALSE)</f>
        <v>397.16</v>
      </c>
      <c r="H23" s="17">
        <f>VLOOKUP(A23,BaseDados,5,FALSE)</f>
        <v>300</v>
      </c>
      <c r="I23" s="18">
        <f>SUM(B23:H23)</f>
        <v>7732.5</v>
      </c>
      <c r="J23" s="17">
        <f>VLOOKUP(A23,BaseDados,7,FALSE)</f>
        <v>671.11</v>
      </c>
      <c r="K23" s="17">
        <f>VLOOKUP(A23,BaseDados,8,FALSE)</f>
        <v>901.64</v>
      </c>
      <c r="L23" s="17">
        <f>SUM(VLOOKUP(A23,BaseDados,10,FALSE),VLOOKUP(A23,BaseDados,11,FALSE),VLOOKUP(A23,BaseDados,12,FALSE),VLOOKUP(A23,BaseDados,13,FALSE),VLOOKUP(A23,BaseDados,14,FALSE),VLOOKUP(A23,BaseDados,9,FALSE),VLOOKUP(A23,BaseDados,16,FALSE),VLOOKUP(A23,BaseDados,18,FALSE),VLOOKUP(A23,BaseDados,20,FALSE),VLOOKUP(A23,BaseDados,21,FALSE),VLOOKUP(A23,BaseDados,22,FALSE))</f>
        <v>312.67999999999995</v>
      </c>
      <c r="M23" s="17">
        <f>SUM(VLOOKUP(A23,BaseDados,15,FALSE))</f>
        <v>0</v>
      </c>
      <c r="N23" s="17">
        <f>VLOOKUP(A23,BaseDados,17,FALSE)</f>
        <v>0</v>
      </c>
      <c r="O23" s="19">
        <f>VLOOKUP(A23,BaseDados,35,FALSE)</f>
        <v>0</v>
      </c>
      <c r="P23" s="18">
        <f>SUM(J23:O23)</f>
        <v>1885.4299999999998</v>
      </c>
      <c r="Q23" s="18">
        <f>I23-P23</f>
        <v>5847.07</v>
      </c>
      <c r="R23" s="20"/>
      <c r="S23" s="15"/>
      <c r="T23" s="15"/>
    </row>
    <row r="24" spans="1:21" s="21" customFormat="1" ht="15" customHeight="1" x14ac:dyDescent="0.2">
      <c r="A24" s="16" t="s">
        <v>38</v>
      </c>
      <c r="B24" s="17">
        <f>VLOOKUP(A24,BaseDados,2,FALSE)</f>
        <v>11413.6</v>
      </c>
      <c r="C24" s="17">
        <f>VLOOKUP(A24,BaseDados,3,FALSE)</f>
        <v>0</v>
      </c>
      <c r="D24" s="17">
        <f>VLOOKUP(A24,BaseDados,35,FALSE)</f>
        <v>0</v>
      </c>
      <c r="E24" s="17">
        <f>VLOOKUP(A24,BaseDados,35,FALSE)</f>
        <v>0</v>
      </c>
      <c r="F24" s="17">
        <f>VLOOKUP(A24,BaseDados,6,FALSE)</f>
        <v>0</v>
      </c>
      <c r="G24" s="17">
        <f>VLOOKUP(A24,BaseDados,4,FALSE)</f>
        <v>0</v>
      </c>
      <c r="H24" s="17">
        <f>VLOOKUP(A24,BaseDados,5,FALSE)</f>
        <v>0</v>
      </c>
      <c r="I24" s="18">
        <f>SUM(B24:H24)</f>
        <v>11413.6</v>
      </c>
      <c r="J24" s="17">
        <f>VLOOKUP(A24,BaseDados,7,FALSE)</f>
        <v>671.11</v>
      </c>
      <c r="K24" s="17">
        <f>VLOOKUP(A24,BaseDados,8,FALSE)</f>
        <v>1928.41</v>
      </c>
      <c r="L24" s="17">
        <f>SUM(VLOOKUP(A24,BaseDados,10,FALSE),VLOOKUP(A24,BaseDados,11,FALSE),VLOOKUP(A24,BaseDados,12,FALSE),VLOOKUP(A24,BaseDados,13,FALSE),VLOOKUP(A24,BaseDados,14,FALSE),VLOOKUP(A24,BaseDados,9,FALSE),VLOOKUP(A24,BaseDados,16,FALSE),VLOOKUP(A24,BaseDados,18,FALSE),VLOOKUP(A24,BaseDados,20,FALSE),VLOOKUP(A24,BaseDados,21,FALSE),VLOOKUP(A24,BaseDados,22,FALSE))</f>
        <v>72.05</v>
      </c>
      <c r="M24" s="17">
        <f>SUM(VLOOKUP(A24,BaseDados,15,FALSE))</f>
        <v>0</v>
      </c>
      <c r="N24" s="17">
        <f>VLOOKUP(A24,BaseDados,17,FALSE)</f>
        <v>0</v>
      </c>
      <c r="O24" s="19">
        <f>VLOOKUP(A24,BaseDados,35,FALSE)</f>
        <v>0</v>
      </c>
      <c r="P24" s="18">
        <f>SUM(J24:O24)</f>
        <v>2671.57</v>
      </c>
      <c r="Q24" s="18">
        <f>I24-P24</f>
        <v>8742.0300000000007</v>
      </c>
      <c r="R24" s="26"/>
      <c r="S24" s="15"/>
      <c r="T24" s="15"/>
    </row>
    <row r="25" spans="1:21" s="21" customFormat="1" ht="15" customHeight="1" x14ac:dyDescent="0.2">
      <c r="A25" s="16" t="s">
        <v>39</v>
      </c>
      <c r="B25" s="17">
        <f>VLOOKUP(A25,BaseDados,2,FALSE)</f>
        <v>13810.46</v>
      </c>
      <c r="C25" s="17">
        <f>VLOOKUP(A25,BaseDados,3,FALSE)</f>
        <v>0</v>
      </c>
      <c r="D25" s="17">
        <f>VLOOKUP(A25,BaseDados,35,FALSE)</f>
        <v>0</v>
      </c>
      <c r="E25" s="17">
        <f>VLOOKUP(A25,BaseDados,35,FALSE)</f>
        <v>0</v>
      </c>
      <c r="F25" s="17">
        <f>VLOOKUP(A25,BaseDados,6,FALSE)</f>
        <v>0</v>
      </c>
      <c r="G25" s="17">
        <f>VLOOKUP(A25,BaseDados,4,FALSE)</f>
        <v>0</v>
      </c>
      <c r="H25" s="17">
        <f>VLOOKUP(A25,BaseDados,5,FALSE)</f>
        <v>0</v>
      </c>
      <c r="I25" s="18">
        <f>SUM(B25:H25)</f>
        <v>13810.46</v>
      </c>
      <c r="J25" s="17">
        <f>VLOOKUP(A25,BaseDados,7,FALSE)</f>
        <v>671.11</v>
      </c>
      <c r="K25" s="17">
        <f>VLOOKUP(A25,BaseDados,8,FALSE)</f>
        <v>2743.96</v>
      </c>
      <c r="L25" s="17">
        <f>SUM(VLOOKUP(A25,BaseDados,10,FALSE),VLOOKUP(A25,BaseDados,11,FALSE),VLOOKUP(A25,BaseDados,12,FALSE),VLOOKUP(A25,BaseDados,13,FALSE),VLOOKUP(A25,BaseDados,14,FALSE),VLOOKUP(A25,BaseDados,9,FALSE),VLOOKUP(A25,BaseDados,16,FALSE),VLOOKUP(A25,BaseDados,18,FALSE),VLOOKUP(A25,BaseDados,20,FALSE),VLOOKUP(A25,BaseDados,21,FALSE),VLOOKUP(A25,BaseDados,22,FALSE))</f>
        <v>256.2</v>
      </c>
      <c r="M25" s="17">
        <f>SUM(VLOOKUP(A25,BaseDados,15,FALSE))</f>
        <v>0</v>
      </c>
      <c r="N25" s="17">
        <f>VLOOKUP(A25,BaseDados,17,FALSE)</f>
        <v>0</v>
      </c>
      <c r="O25" s="19">
        <f>VLOOKUP(A25,BaseDados,35,FALSE)</f>
        <v>0</v>
      </c>
      <c r="P25" s="18">
        <f>SUM(J25:O25)</f>
        <v>3671.27</v>
      </c>
      <c r="Q25" s="18">
        <f>I25-P25</f>
        <v>10139.189999999999</v>
      </c>
      <c r="R25" s="26"/>
      <c r="S25" s="15"/>
      <c r="T25" s="15"/>
    </row>
    <row r="26" spans="1:21" s="21" customFormat="1" ht="15" customHeight="1" x14ac:dyDescent="0.2">
      <c r="A26" s="16" t="s">
        <v>40</v>
      </c>
      <c r="B26" s="17">
        <f>VLOOKUP(A26,BaseDados,2,FALSE)</f>
        <v>13810.46</v>
      </c>
      <c r="C26" s="17">
        <f>VLOOKUP(A26,BaseDados,3,FALSE)</f>
        <v>0</v>
      </c>
      <c r="D26" s="17">
        <f>VLOOKUP(A26,BaseDados,35,FALSE)</f>
        <v>0</v>
      </c>
      <c r="E26" s="17">
        <f>VLOOKUP(A26,BaseDados,35,FALSE)</f>
        <v>0</v>
      </c>
      <c r="F26" s="17">
        <f>VLOOKUP(A26,BaseDados,6,FALSE)</f>
        <v>0</v>
      </c>
      <c r="G26" s="17">
        <f>VLOOKUP(A26,BaseDados,4,FALSE)</f>
        <v>0</v>
      </c>
      <c r="H26" s="17">
        <f>VLOOKUP(A26,BaseDados,5,FALSE)</f>
        <v>0</v>
      </c>
      <c r="I26" s="18">
        <f>SUM(B26:H26)</f>
        <v>13810.46</v>
      </c>
      <c r="J26" s="17">
        <f>VLOOKUP(A26,BaseDados,7,FALSE)</f>
        <v>671.11</v>
      </c>
      <c r="K26" s="17">
        <f>VLOOKUP(A26,BaseDados,8,FALSE)</f>
        <v>2743.96</v>
      </c>
      <c r="L26" s="17">
        <f>SUM(VLOOKUP(A26,BaseDados,10,FALSE),VLOOKUP(A26,BaseDados,11,FALSE),VLOOKUP(A26,BaseDados,12,FALSE),VLOOKUP(A26,BaseDados,13,FALSE),VLOOKUP(A26,BaseDados,14,FALSE),VLOOKUP(A26,BaseDados,9,FALSE),VLOOKUP(A26,BaseDados,16,FALSE),VLOOKUP(A26,BaseDados,18,FALSE),VLOOKUP(A26,BaseDados,20,FALSE),VLOOKUP(A26,BaseDados,21,FALSE),VLOOKUP(A26,BaseDados,22,FALSE))</f>
        <v>237.8</v>
      </c>
      <c r="M26" s="17">
        <f>SUM(VLOOKUP(A26,BaseDados,15,FALSE))</f>
        <v>0</v>
      </c>
      <c r="N26" s="17">
        <f>VLOOKUP(A26,BaseDados,17,FALSE)</f>
        <v>0</v>
      </c>
      <c r="O26" s="19">
        <f>VLOOKUP(A26,BaseDados,35,FALSE)</f>
        <v>0</v>
      </c>
      <c r="P26" s="18">
        <f>SUM(J26:O26)</f>
        <v>3652.8700000000003</v>
      </c>
      <c r="Q26" s="18">
        <f>I26-P26</f>
        <v>10157.589999999998</v>
      </c>
      <c r="R26" s="20"/>
      <c r="S26" s="15"/>
      <c r="T26" s="15"/>
    </row>
    <row r="27" spans="1:21" s="21" customFormat="1" ht="15" customHeight="1" x14ac:dyDescent="0.2">
      <c r="A27" s="16" t="s">
        <v>41</v>
      </c>
      <c r="B27" s="17">
        <f>VLOOKUP(A27,BaseDados,2,FALSE)</f>
        <v>5528.1</v>
      </c>
      <c r="C27" s="17">
        <f>VLOOKUP(A27,BaseDados,3,FALSE)</f>
        <v>0</v>
      </c>
      <c r="D27" s="17">
        <f>VLOOKUP(A27,BaseDados,35,FALSE)</f>
        <v>0</v>
      </c>
      <c r="E27" s="17">
        <f>VLOOKUP(A27,BaseDados,35,FALSE)</f>
        <v>0</v>
      </c>
      <c r="F27" s="17">
        <f>VLOOKUP(A27,BaseDados,6,FALSE)</f>
        <v>0</v>
      </c>
      <c r="G27" s="17">
        <f>VLOOKUP(A27,BaseDados,4,FALSE)</f>
        <v>0</v>
      </c>
      <c r="H27" s="17">
        <f>VLOOKUP(A27,BaseDados,5,FALSE)</f>
        <v>0</v>
      </c>
      <c r="I27" s="18">
        <f>SUM(B27:H27)</f>
        <v>5528.1</v>
      </c>
      <c r="J27" s="17">
        <f>VLOOKUP(A27,BaseDados,7,FALSE)</f>
        <v>608.09</v>
      </c>
      <c r="K27" s="17">
        <f>VLOOKUP(A27,BaseDados,8,FALSE)</f>
        <v>483.64</v>
      </c>
      <c r="L27" s="17">
        <f>SUM(VLOOKUP(A27,BaseDados,10,FALSE),VLOOKUP(A27,BaseDados,11,FALSE),VLOOKUP(A27,BaseDados,12,FALSE),VLOOKUP(A27,BaseDados,13,FALSE),VLOOKUP(A27,BaseDados,14,FALSE),VLOOKUP(A27,BaseDados,9,FALSE),VLOOKUP(A27,BaseDados,16,FALSE),VLOOKUP(A27,BaseDados,18,FALSE),VLOOKUP(A27,BaseDados,20,FALSE),VLOOKUP(A27,BaseDados,21,FALSE),VLOOKUP(A27,BaseDados,22,FALSE))</f>
        <v>12.03</v>
      </c>
      <c r="M27" s="17">
        <f>SUM(VLOOKUP(A27,BaseDados,15,FALSE))</f>
        <v>0</v>
      </c>
      <c r="N27" s="17">
        <f>VLOOKUP(A27,BaseDados,17,FALSE)</f>
        <v>0</v>
      </c>
      <c r="O27" s="19">
        <f>VLOOKUP(A27,BaseDados,35,FALSE)</f>
        <v>0</v>
      </c>
      <c r="P27" s="18">
        <f>SUM(J27:O27)</f>
        <v>1103.76</v>
      </c>
      <c r="Q27" s="18">
        <f>I27-P27</f>
        <v>4424.34</v>
      </c>
      <c r="R27" s="20"/>
    </row>
    <row r="28" spans="1:21" s="21" customFormat="1" ht="15" customHeight="1" x14ac:dyDescent="0.2">
      <c r="A28" s="16" t="s">
        <v>42</v>
      </c>
      <c r="B28" s="17">
        <f>VLOOKUP(A28,BaseDados,2,FALSE)</f>
        <v>9289.93</v>
      </c>
      <c r="C28" s="17">
        <f>VLOOKUP(A28,BaseDados,3,FALSE)</f>
        <v>0</v>
      </c>
      <c r="D28" s="17">
        <f>VLOOKUP(A28,BaseDados,35,FALSE)</f>
        <v>0</v>
      </c>
      <c r="E28" s="17">
        <f>VLOOKUP(A28,BaseDados,35,FALSE)</f>
        <v>0</v>
      </c>
      <c r="F28" s="17">
        <f>VLOOKUP(A28,BaseDados,6,FALSE)</f>
        <v>0</v>
      </c>
      <c r="G28" s="17">
        <f>VLOOKUP(A28,BaseDados,4,FALSE)</f>
        <v>0</v>
      </c>
      <c r="H28" s="17">
        <f>VLOOKUP(A28,BaseDados,5,FALSE)</f>
        <v>1857.98</v>
      </c>
      <c r="I28" s="18">
        <f>SUM(B28:H28)</f>
        <v>11147.91</v>
      </c>
      <c r="J28" s="17">
        <f>VLOOKUP(A28,BaseDados,7,FALSE)</f>
        <v>671.11</v>
      </c>
      <c r="K28" s="17">
        <f>VLOOKUP(A28,BaseDados,8,FALSE)</f>
        <v>2011.76</v>
      </c>
      <c r="L28" s="17">
        <f>SUM(VLOOKUP(A28,BaseDados,10,FALSE),VLOOKUP(A28,BaseDados,11,FALSE),VLOOKUP(A28,BaseDados,12,FALSE),VLOOKUP(A28,BaseDados,13,FALSE),VLOOKUP(A28,BaseDados,14,FALSE),VLOOKUP(A28,BaseDados,9,FALSE),VLOOKUP(A28,BaseDados,16,FALSE),VLOOKUP(A28,BaseDados,18,FALSE),VLOOKUP(A28,BaseDados,20,FALSE),VLOOKUP(A28,BaseDados,21,FALSE),VLOOKUP(A28,BaseDados,22,FALSE))</f>
        <v>12.03</v>
      </c>
      <c r="M28" s="17">
        <f>SUM(VLOOKUP(A28,BaseDados,15,FALSE))</f>
        <v>0</v>
      </c>
      <c r="N28" s="17">
        <f>VLOOKUP(A28,BaseDados,17,FALSE)</f>
        <v>0</v>
      </c>
      <c r="O28" s="19">
        <f>VLOOKUP(A28,BaseDados,35,FALSE)</f>
        <v>0</v>
      </c>
      <c r="P28" s="18">
        <f>SUM(J28:O28)</f>
        <v>2694.9</v>
      </c>
      <c r="Q28" s="18">
        <f>I28-P28</f>
        <v>8453.01</v>
      </c>
      <c r="R28" s="20"/>
      <c r="S28" s="15"/>
      <c r="T28" s="15"/>
    </row>
    <row r="29" spans="1:21" s="21" customFormat="1" ht="15" customHeight="1" x14ac:dyDescent="0.2">
      <c r="A29" s="16" t="s">
        <v>43</v>
      </c>
      <c r="B29" s="17">
        <f>VLOOKUP(A29,BaseDados,2,FALSE)</f>
        <v>1044.5999999999999</v>
      </c>
      <c r="C29" s="17">
        <f>VLOOKUP(A29,BaseDados,3,FALSE)</f>
        <v>0</v>
      </c>
      <c r="D29" s="17">
        <f>VLOOKUP(A29,BaseDados,35,FALSE)</f>
        <v>0</v>
      </c>
      <c r="E29" s="17">
        <f>VLOOKUP(A29,BaseDados,35,FALSE)</f>
        <v>0</v>
      </c>
      <c r="F29" s="17">
        <f>VLOOKUP(A29,BaseDados,6,FALSE)</f>
        <v>0</v>
      </c>
      <c r="G29" s="17">
        <f>VLOOKUP(A29,BaseDados,4,FALSE)</f>
        <v>0</v>
      </c>
      <c r="H29" s="17">
        <f>VLOOKUP(A29,BaseDados,5,FALSE)</f>
        <v>0</v>
      </c>
      <c r="I29" s="18">
        <f>SUM(B29:H29)</f>
        <v>1044.5999999999999</v>
      </c>
      <c r="J29" s="17">
        <f>VLOOKUP(A29,BaseDados,7,FALSE)</f>
        <v>0</v>
      </c>
      <c r="K29" s="17">
        <f>VLOOKUP(A29,BaseDados,8,FALSE)</f>
        <v>0</v>
      </c>
      <c r="L29" s="17">
        <f>SUM(VLOOKUP(A29,BaseDados,10,FALSE),VLOOKUP(A29,BaseDados,11,FALSE),VLOOKUP(A29,BaseDados,12,FALSE),VLOOKUP(A29,BaseDados,13,FALSE),VLOOKUP(A29,BaseDados,14,FALSE),VLOOKUP(A29,BaseDados,9,FALSE),VLOOKUP(A29,BaseDados,16,FALSE),VLOOKUP(A29,BaseDados,18,FALSE),VLOOKUP(A29,BaseDados,20,FALSE),VLOOKUP(A29,BaseDados,21,FALSE),VLOOKUP(A29,BaseDados,22,FALSE))</f>
        <v>0</v>
      </c>
      <c r="M29" s="17">
        <f>SUM(VLOOKUP(A29,BaseDados,15,FALSE))</f>
        <v>0</v>
      </c>
      <c r="N29" s="17">
        <f>VLOOKUP(A29,BaseDados,17,FALSE)</f>
        <v>0</v>
      </c>
      <c r="O29" s="19">
        <f>VLOOKUP(A29,BaseDados,35,FALSE)</f>
        <v>0</v>
      </c>
      <c r="P29" s="18">
        <f>SUM(J29:O29)</f>
        <v>0</v>
      </c>
      <c r="Q29" s="18">
        <f>I29-P29</f>
        <v>1044.5999999999999</v>
      </c>
      <c r="R29" s="20"/>
    </row>
    <row r="30" spans="1:21" s="21" customFormat="1" ht="15" customHeight="1" x14ac:dyDescent="0.2">
      <c r="A30" s="29" t="s">
        <v>44</v>
      </c>
      <c r="B30" s="17">
        <f>VLOOKUP(A30,BaseDados,2,FALSE)</f>
        <v>9289.93</v>
      </c>
      <c r="C30" s="17">
        <f>VLOOKUP(A30,BaseDados,3,FALSE)</f>
        <v>0</v>
      </c>
      <c r="D30" s="17">
        <f>VLOOKUP(A30,BaseDados,35,FALSE)</f>
        <v>0</v>
      </c>
      <c r="E30" s="17">
        <f>VLOOKUP(A30,BaseDados,35,FALSE)</f>
        <v>0</v>
      </c>
      <c r="F30" s="17">
        <f>VLOOKUP(A30,BaseDados,6,FALSE)</f>
        <v>0</v>
      </c>
      <c r="G30" s="17">
        <f>VLOOKUP(A30,BaseDados,4,FALSE)</f>
        <v>0</v>
      </c>
      <c r="H30" s="17">
        <f>VLOOKUP(A30,BaseDados,5,FALSE)</f>
        <v>2786.98</v>
      </c>
      <c r="I30" s="18">
        <f>SUM(B30:H30)</f>
        <v>12076.91</v>
      </c>
      <c r="J30" s="17">
        <f>VLOOKUP(A30,BaseDados,7,FALSE)</f>
        <v>671.11</v>
      </c>
      <c r="K30" s="17">
        <f>VLOOKUP(A30,BaseDados,8,FALSE)</f>
        <v>2267.2399999999998</v>
      </c>
      <c r="L30" s="17">
        <f>SUM(VLOOKUP(A30,BaseDados,10,FALSE),VLOOKUP(A30,BaseDados,11,FALSE),VLOOKUP(A30,BaseDados,12,FALSE),VLOOKUP(A30,BaseDados,13,FALSE),VLOOKUP(A30,BaseDados,14,FALSE),VLOOKUP(A30,BaseDados,9,FALSE),VLOOKUP(A30,BaseDados,16,FALSE),VLOOKUP(A30,BaseDados,18,FALSE),VLOOKUP(A30,BaseDados,20,FALSE),VLOOKUP(A30,BaseDados,21,FALSE),VLOOKUP(A30,BaseDados,22,FALSE))</f>
        <v>12.03</v>
      </c>
      <c r="M30" s="17">
        <f>SUM(VLOOKUP(A30,BaseDados,15,FALSE))</f>
        <v>0</v>
      </c>
      <c r="N30" s="17">
        <f>VLOOKUP(A30,BaseDados,17,FALSE)</f>
        <v>0</v>
      </c>
      <c r="O30" s="19">
        <f>VLOOKUP(A30,BaseDados,35,FALSE)</f>
        <v>0</v>
      </c>
      <c r="P30" s="18">
        <f>SUM(J30:O30)</f>
        <v>2950.38</v>
      </c>
      <c r="Q30" s="18">
        <f>I30-P30</f>
        <v>9126.5299999999988</v>
      </c>
      <c r="R30" s="20"/>
      <c r="S30" s="15"/>
      <c r="T30" s="15"/>
    </row>
    <row r="31" spans="1:21" s="21" customFormat="1" ht="15" customHeight="1" x14ac:dyDescent="0.2">
      <c r="A31" s="16" t="s">
        <v>45</v>
      </c>
      <c r="B31" s="17">
        <f>VLOOKUP(A31,BaseDados,2,FALSE)</f>
        <v>6937.83</v>
      </c>
      <c r="C31" s="17">
        <f>VLOOKUP(A31,BaseDados,3,FALSE)</f>
        <v>0</v>
      </c>
      <c r="D31" s="17">
        <f>VLOOKUP(A31,BaseDados,35,FALSE)</f>
        <v>0</v>
      </c>
      <c r="E31" s="17">
        <f>VLOOKUP(A31,BaseDados,35,FALSE)</f>
        <v>0</v>
      </c>
      <c r="F31" s="17">
        <f>VLOOKUP(A31,BaseDados,6,FALSE)</f>
        <v>0</v>
      </c>
      <c r="G31" s="17">
        <f>VLOOKUP(A31,BaseDados,4,FALSE)</f>
        <v>0</v>
      </c>
      <c r="H31" s="17">
        <f>VLOOKUP(A31,BaseDados,5,FALSE)</f>
        <v>2810.95</v>
      </c>
      <c r="I31" s="18">
        <f>SUM(B31:H31)</f>
        <v>9748.7799999999988</v>
      </c>
      <c r="J31" s="17">
        <f>VLOOKUP(A31,BaseDados,7,FALSE)</f>
        <v>671.11</v>
      </c>
      <c r="K31" s="17">
        <f>VLOOKUP(A31,BaseDados,8,FALSE)</f>
        <v>1627</v>
      </c>
      <c r="L31" s="17">
        <f>SUM(VLOOKUP(A31,BaseDados,10,FALSE),VLOOKUP(A31,BaseDados,11,FALSE),VLOOKUP(A31,BaseDados,12,FALSE),VLOOKUP(A31,BaseDados,13,FALSE),VLOOKUP(A31,BaseDados,14,FALSE),VLOOKUP(A31,BaseDados,9,FALSE),VLOOKUP(A31,BaseDados,16,FALSE),VLOOKUP(A31,BaseDados,18,FALSE),VLOOKUP(A31,BaseDados,20,FALSE),VLOOKUP(A31,BaseDados,21,FALSE),VLOOKUP(A31,BaseDados,22,FALSE))</f>
        <v>11.66</v>
      </c>
      <c r="M31" s="17">
        <f>SUM(VLOOKUP(A31,BaseDados,15,FALSE))</f>
        <v>0</v>
      </c>
      <c r="N31" s="17">
        <f>VLOOKUP(A31,BaseDados,17,FALSE)</f>
        <v>0</v>
      </c>
      <c r="O31" s="19">
        <f>VLOOKUP(A31,BaseDados,35,FALSE)</f>
        <v>0</v>
      </c>
      <c r="P31" s="18">
        <f>SUM(J31:O31)</f>
        <v>2309.77</v>
      </c>
      <c r="Q31" s="18">
        <f>I31-P31</f>
        <v>7439.0099999999984</v>
      </c>
      <c r="R31" s="20"/>
      <c r="S31" s="15"/>
      <c r="T31" s="15"/>
    </row>
    <row r="32" spans="1:21" s="21" customFormat="1" ht="15" customHeight="1" x14ac:dyDescent="0.2">
      <c r="A32" s="16" t="s">
        <v>46</v>
      </c>
      <c r="B32" s="17">
        <f>VLOOKUP(A32,BaseDados,2,FALSE)</f>
        <v>2479.5700000000002</v>
      </c>
      <c r="C32" s="17">
        <f>VLOOKUP(A32,BaseDados,3,FALSE)</f>
        <v>671.35</v>
      </c>
      <c r="D32" s="17">
        <f>VLOOKUP(A32,BaseDados,35,FALSE)</f>
        <v>0</v>
      </c>
      <c r="E32" s="17">
        <f>VLOOKUP(A32,BaseDados,35,FALSE)</f>
        <v>0</v>
      </c>
      <c r="F32" s="17">
        <f>VLOOKUP(A32,BaseDados,6,FALSE)</f>
        <v>0</v>
      </c>
      <c r="G32" s="17">
        <f>VLOOKUP(A32,BaseDados,4,FALSE)</f>
        <v>0</v>
      </c>
      <c r="H32" s="17">
        <f>VLOOKUP(A32,BaseDados,5,FALSE)</f>
        <v>0</v>
      </c>
      <c r="I32" s="18">
        <f>SUM(B32:H32)</f>
        <v>3150.92</v>
      </c>
      <c r="J32" s="17">
        <f>VLOOKUP(A32,BaseDados,7,FALSE)</f>
        <v>346.6</v>
      </c>
      <c r="K32" s="17">
        <f>VLOOKUP(A32,BaseDados,8,FALSE)</f>
        <v>21.2</v>
      </c>
      <c r="L32" s="17">
        <f>SUM(VLOOKUP(A32,BaseDados,10,FALSE),VLOOKUP(A32,BaseDados,11,FALSE),VLOOKUP(A32,BaseDados,12,FALSE),VLOOKUP(A32,BaseDados,13,FALSE),VLOOKUP(A32,BaseDados,14,FALSE),VLOOKUP(A32,BaseDados,9,FALSE),VLOOKUP(A32,BaseDados,16,FALSE),VLOOKUP(A32,BaseDados,18,FALSE),VLOOKUP(A32,BaseDados,20,FALSE),VLOOKUP(A32,BaseDados,21,FALSE),VLOOKUP(A32,BaseDados,22,FALSE))</f>
        <v>10.149999999999999</v>
      </c>
      <c r="M32" s="17">
        <f>SUM(VLOOKUP(A32,BaseDados,15,FALSE))</f>
        <v>0</v>
      </c>
      <c r="N32" s="17">
        <f>VLOOKUP(A32,BaseDados,17,FALSE)</f>
        <v>617.65</v>
      </c>
      <c r="O32" s="19">
        <f>VLOOKUP(A32,BaseDados,35,FALSE)</f>
        <v>0</v>
      </c>
      <c r="P32" s="18">
        <f>SUM(J32:O32)</f>
        <v>995.59999999999991</v>
      </c>
      <c r="Q32" s="18">
        <f>I32-P32</f>
        <v>2155.3200000000002</v>
      </c>
      <c r="R32" s="20"/>
      <c r="S32" s="15"/>
      <c r="T32" s="15"/>
    </row>
    <row r="33" spans="1:21" s="21" customFormat="1" ht="15" customHeight="1" x14ac:dyDescent="0.2">
      <c r="A33" s="16" t="s">
        <v>47</v>
      </c>
      <c r="B33" s="17">
        <f>VLOOKUP(A33,BaseDados,2,FALSE)</f>
        <v>2479.5700000000002</v>
      </c>
      <c r="C33" s="17">
        <f>VLOOKUP(A33,BaseDados,3,FALSE)</f>
        <v>1988.89</v>
      </c>
      <c r="D33" s="17">
        <f>VLOOKUP(A33,BaseDados,35,FALSE)</f>
        <v>0</v>
      </c>
      <c r="E33" s="17">
        <f>VLOOKUP(A33,BaseDados,35,FALSE)</f>
        <v>0</v>
      </c>
      <c r="F33" s="17">
        <f>VLOOKUP(A33,BaseDados,6,FALSE)</f>
        <v>0</v>
      </c>
      <c r="G33" s="17">
        <f>VLOOKUP(A33,BaseDados,4,FALSE)</f>
        <v>0</v>
      </c>
      <c r="H33" s="17">
        <f>VLOOKUP(A33,BaseDados,5,FALSE)</f>
        <v>0</v>
      </c>
      <c r="I33" s="18">
        <f>SUM(B33:H33)</f>
        <v>4468.46</v>
      </c>
      <c r="J33" s="17">
        <f>VLOOKUP(A33,BaseDados,7,FALSE)</f>
        <v>345.67</v>
      </c>
      <c r="K33" s="17">
        <f>VLOOKUP(A33,BaseDados,8,FALSE)</f>
        <v>0</v>
      </c>
      <c r="L33" s="17">
        <f>SUM(VLOOKUP(A33,BaseDados,10,FALSE),VLOOKUP(A33,BaseDados,11,FALSE),VLOOKUP(A33,BaseDados,12,FALSE),VLOOKUP(A33,BaseDados,13,FALSE),VLOOKUP(A33,BaseDados,14,FALSE),VLOOKUP(A33,BaseDados,9,FALSE),VLOOKUP(A33,BaseDados,16,FALSE),VLOOKUP(A33,BaseDados,18,FALSE),VLOOKUP(A33,BaseDados,20,FALSE),VLOOKUP(A33,BaseDados,21,FALSE),VLOOKUP(A33,BaseDados,22,FALSE))</f>
        <v>10.149999999999999</v>
      </c>
      <c r="M33" s="17">
        <f>SUM(VLOOKUP(A33,BaseDados,15,FALSE))</f>
        <v>0</v>
      </c>
      <c r="N33" s="17">
        <f>VLOOKUP(A33,BaseDados,17,FALSE)</f>
        <v>1935.86</v>
      </c>
      <c r="O33" s="19">
        <f>VLOOKUP(A33,BaseDados,35,FALSE)</f>
        <v>0</v>
      </c>
      <c r="P33" s="18">
        <f>SUM(J33:O33)</f>
        <v>2291.6799999999998</v>
      </c>
      <c r="Q33" s="18">
        <f>I33-P33</f>
        <v>2176.7800000000002</v>
      </c>
      <c r="R33" s="20"/>
      <c r="S33" s="15"/>
      <c r="T33" s="15"/>
    </row>
    <row r="34" spans="1:21" s="21" customFormat="1" ht="15" customHeight="1" x14ac:dyDescent="0.2">
      <c r="A34" s="16" t="s">
        <v>48</v>
      </c>
      <c r="B34" s="17">
        <f>VLOOKUP(A34,BaseDados,2,FALSE)</f>
        <v>13810.46</v>
      </c>
      <c r="C34" s="17">
        <f>VLOOKUP(A34,BaseDados,3,FALSE)</f>
        <v>0</v>
      </c>
      <c r="D34" s="17">
        <f>VLOOKUP(A34,BaseDados,35,FALSE)</f>
        <v>0</v>
      </c>
      <c r="E34" s="17">
        <f>VLOOKUP(A34,BaseDados,35,FALSE)</f>
        <v>0</v>
      </c>
      <c r="F34" s="17">
        <f>VLOOKUP(A34,BaseDados,6,FALSE)</f>
        <v>0</v>
      </c>
      <c r="G34" s="17">
        <f>VLOOKUP(A34,BaseDados,4,FALSE)</f>
        <v>0</v>
      </c>
      <c r="H34" s="17">
        <f>VLOOKUP(A34,BaseDados,5,FALSE)</f>
        <v>570</v>
      </c>
      <c r="I34" s="18">
        <f>SUM(B34:H34)</f>
        <v>14380.46</v>
      </c>
      <c r="J34" s="17">
        <f>VLOOKUP(A34,BaseDados,7,FALSE)</f>
        <v>671.11</v>
      </c>
      <c r="K34" s="17">
        <f>VLOOKUP(A34,BaseDados,8,FALSE)</f>
        <v>2900.71</v>
      </c>
      <c r="L34" s="17">
        <f>SUM(VLOOKUP(A34,BaseDados,10,FALSE),VLOOKUP(A34,BaseDados,11,FALSE),VLOOKUP(A34,BaseDados,12,FALSE),VLOOKUP(A34,BaseDados,13,FALSE),VLOOKUP(A34,BaseDados,14,FALSE),VLOOKUP(A34,BaseDados,9,FALSE),VLOOKUP(A34,BaseDados,16,FALSE),VLOOKUP(A34,BaseDados,18,FALSE),VLOOKUP(A34,BaseDados,20,FALSE),VLOOKUP(A34,BaseDados,21,FALSE),VLOOKUP(A34,BaseDados,22,FALSE))</f>
        <v>12.03</v>
      </c>
      <c r="M34" s="17">
        <f>SUM(VLOOKUP(A34,BaseDados,15,FALSE))</f>
        <v>138.1</v>
      </c>
      <c r="N34" s="17">
        <f>VLOOKUP(A34,BaseDados,17,FALSE)</f>
        <v>0</v>
      </c>
      <c r="O34" s="19">
        <f>VLOOKUP(A34,BaseDados,35,FALSE)</f>
        <v>0</v>
      </c>
      <c r="P34" s="18">
        <f>SUM(J34:O34)</f>
        <v>3721.9500000000003</v>
      </c>
      <c r="Q34" s="18">
        <f>I34-P34</f>
        <v>10658.509999999998</v>
      </c>
      <c r="R34" s="20"/>
      <c r="S34" s="15"/>
      <c r="T34" s="15"/>
    </row>
    <row r="35" spans="1:21" s="21" customFormat="1" ht="15" customHeight="1" x14ac:dyDescent="0.2">
      <c r="A35" s="16" t="s">
        <v>49</v>
      </c>
      <c r="B35" s="17">
        <f>VLOOKUP(A35,BaseDados,2,FALSE)</f>
        <v>2990.78</v>
      </c>
      <c r="C35" s="17">
        <f>VLOOKUP(A35,BaseDados,3,FALSE)</f>
        <v>0</v>
      </c>
      <c r="D35" s="17">
        <f>VLOOKUP(A35,BaseDados,35,FALSE)</f>
        <v>0</v>
      </c>
      <c r="E35" s="17">
        <f>VLOOKUP(A35,BaseDados,35,FALSE)</f>
        <v>0</v>
      </c>
      <c r="F35" s="17">
        <f>VLOOKUP(A35,BaseDados,6,FALSE)</f>
        <v>0</v>
      </c>
      <c r="G35" s="17">
        <f>VLOOKUP(A35,BaseDados,4,FALSE)</f>
        <v>440.98</v>
      </c>
      <c r="H35" s="17">
        <f>VLOOKUP(A35,BaseDados,5,FALSE)</f>
        <v>0</v>
      </c>
      <c r="I35" s="18">
        <f>SUM(B35:H35)</f>
        <v>3431.76</v>
      </c>
      <c r="J35" s="17">
        <f>VLOOKUP(A35,BaseDados,7,FALSE)</f>
        <v>375.81</v>
      </c>
      <c r="K35" s="17">
        <f>VLOOKUP(A35,BaseDados,8,FALSE)</f>
        <v>101.3</v>
      </c>
      <c r="L35" s="17">
        <f>SUM(VLOOKUP(A35,BaseDados,10,FALSE),VLOOKUP(A35,BaseDados,11,FALSE),VLOOKUP(A35,BaseDados,12,FALSE),VLOOKUP(A35,BaseDados,13,FALSE),VLOOKUP(A35,BaseDados,14,FALSE),VLOOKUP(A35,BaseDados,9,FALSE),VLOOKUP(A35,BaseDados,16,FALSE),VLOOKUP(A35,BaseDados,18,FALSE),VLOOKUP(A35,BaseDados,20,FALSE),VLOOKUP(A35,BaseDados,21,FALSE),VLOOKUP(A35,BaseDados,22,FALSE))</f>
        <v>190.19</v>
      </c>
      <c r="M35" s="17">
        <f>SUM(VLOOKUP(A35,BaseDados,15,FALSE))</f>
        <v>29.75</v>
      </c>
      <c r="N35" s="17">
        <f>VLOOKUP(A35,BaseDados,17,FALSE)</f>
        <v>0</v>
      </c>
      <c r="O35" s="19">
        <f>VLOOKUP(A35,BaseDados,35,FALSE)</f>
        <v>0</v>
      </c>
      <c r="P35" s="18">
        <f>SUM(J35:O35)</f>
        <v>697.05</v>
      </c>
      <c r="Q35" s="18">
        <f>I35-P35</f>
        <v>2734.71</v>
      </c>
      <c r="R35" s="26"/>
      <c r="S35" s="15"/>
      <c r="T35" s="15"/>
    </row>
    <row r="36" spans="1:21" s="21" customFormat="1" ht="15" customHeight="1" x14ac:dyDescent="0.2">
      <c r="A36" s="16" t="s">
        <v>50</v>
      </c>
      <c r="B36" s="17">
        <f>VLOOKUP(A36,BaseDados,2,FALSE)</f>
        <v>4603.49</v>
      </c>
      <c r="C36" s="17">
        <f>VLOOKUP(A36,BaseDados,3,FALSE)</f>
        <v>12316.71</v>
      </c>
      <c r="D36" s="17">
        <f>VLOOKUP(A36,BaseDados,35,FALSE)</f>
        <v>0</v>
      </c>
      <c r="E36" s="17">
        <f>VLOOKUP(A36,BaseDados,35,FALSE)</f>
        <v>0</v>
      </c>
      <c r="F36" s="17">
        <f>VLOOKUP(A36,BaseDados,6,FALSE)</f>
        <v>431.81</v>
      </c>
      <c r="G36" s="17">
        <f>VLOOKUP(A36,BaseDados,4,FALSE)</f>
        <v>0</v>
      </c>
      <c r="H36" s="17">
        <f>VLOOKUP(A36,BaseDados,5,FALSE)</f>
        <v>0</v>
      </c>
      <c r="I36" s="18">
        <f>SUM(B36:H36)</f>
        <v>17352.009999999998</v>
      </c>
      <c r="J36" s="17">
        <f>VLOOKUP(A36,BaseDados,7,FALSE)</f>
        <v>671.11</v>
      </c>
      <c r="K36" s="17">
        <f>VLOOKUP(A36,BaseDados,8,FALSE)</f>
        <v>2639.48</v>
      </c>
      <c r="L36" s="17">
        <f>SUM(VLOOKUP(A36,BaseDados,10,FALSE),VLOOKUP(A36,BaseDados,11,FALSE),VLOOKUP(A36,BaseDados,12,FALSE),VLOOKUP(A36,BaseDados,13,FALSE),VLOOKUP(A36,BaseDados,14,FALSE),VLOOKUP(A36,BaseDados,9,FALSE),VLOOKUP(A36,BaseDados,16,FALSE),VLOOKUP(A36,BaseDados,18,FALSE),VLOOKUP(A36,BaseDados,20,FALSE),VLOOKUP(A36,BaseDados,21,FALSE),VLOOKUP(A36,BaseDados,22,FALSE))</f>
        <v>457.93</v>
      </c>
      <c r="M36" s="17">
        <f>SUM(VLOOKUP(A36,BaseDados,15,FALSE))</f>
        <v>0</v>
      </c>
      <c r="N36" s="17">
        <f>VLOOKUP(A36,BaseDados,17,FALSE)</f>
        <v>9385.42</v>
      </c>
      <c r="O36" s="19">
        <f>VLOOKUP(A36,BaseDados,35,FALSE)</f>
        <v>0</v>
      </c>
      <c r="P36" s="18">
        <f>SUM(J36:O36)</f>
        <v>13153.94</v>
      </c>
      <c r="Q36" s="18">
        <f>I36-P36</f>
        <v>4198.0699999999979</v>
      </c>
      <c r="R36" s="20"/>
      <c r="S36" s="15"/>
      <c r="T36" s="15"/>
    </row>
    <row r="37" spans="1:21" s="21" customFormat="1" ht="15" customHeight="1" x14ac:dyDescent="0.2">
      <c r="A37" s="29" t="s">
        <v>51</v>
      </c>
      <c r="B37" s="17">
        <f>VLOOKUP(A37,BaseDados,2,FALSE)</f>
        <v>13810.46</v>
      </c>
      <c r="C37" s="17">
        <f>VLOOKUP(A37,BaseDados,3,FALSE)</f>
        <v>0</v>
      </c>
      <c r="D37" s="17">
        <f>VLOOKUP(A37,BaseDados,35,FALSE)</f>
        <v>0</v>
      </c>
      <c r="E37" s="17">
        <f>VLOOKUP(A37,BaseDados,35,FALSE)</f>
        <v>0</v>
      </c>
      <c r="F37" s="17">
        <f>VLOOKUP(A37,BaseDados,6,FALSE)</f>
        <v>431.81</v>
      </c>
      <c r="G37" s="17">
        <f>VLOOKUP(A37,BaseDados,4,FALSE)</f>
        <v>0</v>
      </c>
      <c r="H37" s="17">
        <f>VLOOKUP(A37,BaseDados,5,FALSE)</f>
        <v>0</v>
      </c>
      <c r="I37" s="18">
        <f>SUM(B37:H37)</f>
        <v>14242.269999999999</v>
      </c>
      <c r="J37" s="17">
        <f>VLOOKUP(A37,BaseDados,7,FALSE)</f>
        <v>671.11</v>
      </c>
      <c r="K37" s="17">
        <f>VLOOKUP(A37,BaseDados,8,FALSE)</f>
        <v>2691.82</v>
      </c>
      <c r="L37" s="17">
        <f>SUM(VLOOKUP(A37,BaseDados,10,FALSE),VLOOKUP(A37,BaseDados,11,FALSE),VLOOKUP(A37,BaseDados,12,FALSE),VLOOKUP(A37,BaseDados,13,FALSE),VLOOKUP(A37,BaseDados,14,FALSE),VLOOKUP(A37,BaseDados,9,FALSE),VLOOKUP(A37,BaseDados,16,FALSE),VLOOKUP(A37,BaseDados,18,FALSE),VLOOKUP(A37,BaseDados,20,FALSE),VLOOKUP(A37,BaseDados,21,FALSE),VLOOKUP(A37,BaseDados,22,FALSE))</f>
        <v>237.8</v>
      </c>
      <c r="M37" s="17">
        <f>SUM(VLOOKUP(A37,BaseDados,15,FALSE))</f>
        <v>138.1</v>
      </c>
      <c r="N37" s="17">
        <f>VLOOKUP(A37,BaseDados,17,FALSE)</f>
        <v>0</v>
      </c>
      <c r="O37" s="19">
        <f>VLOOKUP(A37,BaseDados,35,FALSE)</f>
        <v>0</v>
      </c>
      <c r="P37" s="18">
        <f>SUM(J37:O37)</f>
        <v>3738.8300000000004</v>
      </c>
      <c r="Q37" s="18">
        <f>I37-P37</f>
        <v>10503.439999999999</v>
      </c>
      <c r="R37" s="20"/>
      <c r="S37" s="15"/>
      <c r="T37" s="15"/>
    </row>
    <row r="38" spans="1:21" s="21" customFormat="1" ht="15" customHeight="1" x14ac:dyDescent="0.2">
      <c r="A38" s="16" t="s">
        <v>52</v>
      </c>
      <c r="B38" s="17">
        <f>VLOOKUP(A38,BaseDados,2,FALSE)</f>
        <v>5528.1</v>
      </c>
      <c r="C38" s="17">
        <f>VLOOKUP(A38,BaseDados,3,FALSE)</f>
        <v>0</v>
      </c>
      <c r="D38" s="17">
        <f>VLOOKUP(A38,BaseDados,35,FALSE)</f>
        <v>0</v>
      </c>
      <c r="E38" s="17">
        <f>VLOOKUP(A38,BaseDados,35,FALSE)</f>
        <v>0</v>
      </c>
      <c r="F38" s="17">
        <f>VLOOKUP(A38,BaseDados,6,FALSE)</f>
        <v>0</v>
      </c>
      <c r="G38" s="17">
        <f>VLOOKUP(A38,BaseDados,4,FALSE)</f>
        <v>0</v>
      </c>
      <c r="H38" s="17">
        <f>VLOOKUP(A38,BaseDados,5,FALSE)</f>
        <v>0</v>
      </c>
      <c r="I38" s="18">
        <f>SUM(B38:H38)</f>
        <v>5528.1</v>
      </c>
      <c r="J38" s="17">
        <f>VLOOKUP(A38,BaseDados,7,FALSE)</f>
        <v>570.23</v>
      </c>
      <c r="K38" s="17">
        <f>VLOOKUP(A38,BaseDados,8,FALSE)</f>
        <v>316.64999999999998</v>
      </c>
      <c r="L38" s="17">
        <f>SUM(VLOOKUP(A38,BaseDados,10,FALSE),VLOOKUP(A38,BaseDados,11,FALSE),VLOOKUP(A38,BaseDados,12,FALSE),VLOOKUP(A38,BaseDados,13,FALSE),VLOOKUP(A38,BaseDados,14,FALSE),VLOOKUP(A38,BaseDados,9,FALSE),VLOOKUP(A38,BaseDados,16,FALSE),VLOOKUP(A38,BaseDados,18,FALSE),VLOOKUP(A38,BaseDados,20,FALSE),VLOOKUP(A38,BaseDados,21,FALSE),VLOOKUP(A38,BaseDados,22,FALSE))</f>
        <v>898.53</v>
      </c>
      <c r="M38" s="17">
        <f>SUM(VLOOKUP(A38,BaseDados,15,FALSE))</f>
        <v>0</v>
      </c>
      <c r="N38" s="17">
        <f>VLOOKUP(A38,BaseDados,17,FALSE)</f>
        <v>0</v>
      </c>
      <c r="O38" s="19">
        <f>VLOOKUP(A38,BaseDados,35,FALSE)</f>
        <v>0</v>
      </c>
      <c r="P38" s="18">
        <f>SUM(J38:O38)</f>
        <v>1785.4099999999999</v>
      </c>
      <c r="Q38" s="18">
        <f>I38-P38</f>
        <v>3742.6900000000005</v>
      </c>
      <c r="R38" s="20"/>
      <c r="S38" s="15"/>
      <c r="T38" s="15"/>
    </row>
    <row r="39" spans="1:21" s="21" customFormat="1" ht="15" customHeight="1" x14ac:dyDescent="0.2">
      <c r="A39" s="16" t="s">
        <v>53</v>
      </c>
      <c r="B39" s="17">
        <f>VLOOKUP(A39,BaseDados,2,FALSE)</f>
        <v>1044.5999999999999</v>
      </c>
      <c r="C39" s="17">
        <f>VLOOKUP(A39,BaseDados,3,FALSE)</f>
        <v>0</v>
      </c>
      <c r="D39" s="17">
        <f>VLOOKUP(A39,BaseDados,35,FALSE)</f>
        <v>0</v>
      </c>
      <c r="E39" s="17">
        <f>VLOOKUP(A39,BaseDados,35,FALSE)</f>
        <v>0</v>
      </c>
      <c r="F39" s="17">
        <f>VLOOKUP(A39,BaseDados,6,FALSE)</f>
        <v>0</v>
      </c>
      <c r="G39" s="17">
        <f>VLOOKUP(A39,BaseDados,4,FALSE)</f>
        <v>0</v>
      </c>
      <c r="H39" s="17">
        <f>VLOOKUP(A39,BaseDados,5,FALSE)</f>
        <v>0</v>
      </c>
      <c r="I39" s="18">
        <f>SUM(B39:H39)</f>
        <v>1044.5999999999999</v>
      </c>
      <c r="J39" s="17">
        <f>VLOOKUP(A39,BaseDados,7,FALSE)</f>
        <v>0</v>
      </c>
      <c r="K39" s="17">
        <f>VLOOKUP(A39,BaseDados,8,FALSE)</f>
        <v>0</v>
      </c>
      <c r="L39" s="17">
        <f>SUM(VLOOKUP(A39,BaseDados,10,FALSE),VLOOKUP(A39,BaseDados,11,FALSE),VLOOKUP(A39,BaseDados,12,FALSE),VLOOKUP(A39,BaseDados,13,FALSE),VLOOKUP(A39,BaseDados,14,FALSE),VLOOKUP(A39,BaseDados,9,FALSE),VLOOKUP(A39,BaseDados,16,FALSE),VLOOKUP(A39,BaseDados,18,FALSE),VLOOKUP(A39,BaseDados,20,FALSE),VLOOKUP(A39,BaseDados,21,FALSE),VLOOKUP(A39,BaseDados,22,FALSE))</f>
        <v>0</v>
      </c>
      <c r="M39" s="17">
        <f>SUM(VLOOKUP(A39,BaseDados,15,FALSE))</f>
        <v>0</v>
      </c>
      <c r="N39" s="17">
        <f>VLOOKUP(A39,BaseDados,17,FALSE)</f>
        <v>0</v>
      </c>
      <c r="O39" s="19">
        <f>VLOOKUP(A39,BaseDados,35,FALSE)</f>
        <v>0</v>
      </c>
      <c r="P39" s="18">
        <f>SUM(J39:O39)</f>
        <v>0</v>
      </c>
      <c r="Q39" s="18">
        <f>I39-P39</f>
        <v>1044.5999999999999</v>
      </c>
      <c r="R39" s="26"/>
      <c r="S39" s="15"/>
      <c r="T39" s="15"/>
    </row>
    <row r="40" spans="1:21" s="21" customFormat="1" ht="15" customHeight="1" x14ac:dyDescent="0.2">
      <c r="A40" s="16" t="s">
        <v>54</v>
      </c>
      <c r="B40" s="17">
        <f>VLOOKUP(A40,BaseDados,2,FALSE)</f>
        <v>9289.93</v>
      </c>
      <c r="C40" s="17">
        <f>VLOOKUP(A40,BaseDados,3,FALSE)</f>
        <v>0</v>
      </c>
      <c r="D40" s="17">
        <f>VLOOKUP(A40,BaseDados,35,FALSE)</f>
        <v>0</v>
      </c>
      <c r="E40" s="17">
        <f>VLOOKUP(A40,BaseDados,35,FALSE)</f>
        <v>0</v>
      </c>
      <c r="F40" s="17">
        <f>VLOOKUP(A40,BaseDados,6,FALSE)</f>
        <v>0</v>
      </c>
      <c r="G40" s="17">
        <f>VLOOKUP(A40,BaseDados,4,FALSE)</f>
        <v>0</v>
      </c>
      <c r="H40" s="17">
        <f>VLOOKUP(A40,BaseDados,5,FALSE)</f>
        <v>928.99</v>
      </c>
      <c r="I40" s="18">
        <f>SUM(B40:H40)</f>
        <v>10218.92</v>
      </c>
      <c r="J40" s="17">
        <f>VLOOKUP(A40,BaseDados,7,FALSE)</f>
        <v>671.11</v>
      </c>
      <c r="K40" s="17">
        <f>VLOOKUP(A40,BaseDados,8,FALSE)</f>
        <v>1756.29</v>
      </c>
      <c r="L40" s="17">
        <f>SUM(VLOOKUP(A40,BaseDados,10,FALSE),VLOOKUP(A40,BaseDados,11,FALSE),VLOOKUP(A40,BaseDados,12,FALSE),VLOOKUP(A40,BaseDados,13,FALSE),VLOOKUP(A40,BaseDados,14,FALSE),VLOOKUP(A40,BaseDados,9,FALSE),VLOOKUP(A40,BaseDados,16,FALSE),VLOOKUP(A40,BaseDados,18,FALSE),VLOOKUP(A40,BaseDados,20,FALSE),VLOOKUP(A40,BaseDados,21,FALSE),VLOOKUP(A40,BaseDados,22,FALSE))</f>
        <v>29.68</v>
      </c>
      <c r="M40" s="17">
        <f>SUM(VLOOKUP(A40,BaseDados,15,FALSE))</f>
        <v>0</v>
      </c>
      <c r="N40" s="17">
        <f>VLOOKUP(A40,BaseDados,17,FALSE)</f>
        <v>0</v>
      </c>
      <c r="O40" s="19">
        <f>VLOOKUP(A40,BaseDados,35,FALSE)</f>
        <v>0</v>
      </c>
      <c r="P40" s="18">
        <f>SUM(J40:O40)</f>
        <v>2457.08</v>
      </c>
      <c r="Q40" s="18">
        <f>I40-P40</f>
        <v>7761.84</v>
      </c>
      <c r="R40" s="20"/>
      <c r="S40" s="15"/>
      <c r="T40" s="15"/>
    </row>
    <row r="41" spans="1:21" s="21" customFormat="1" ht="15" customHeight="1" x14ac:dyDescent="0.2">
      <c r="A41" s="16" t="s">
        <v>55</v>
      </c>
      <c r="B41" s="17">
        <f>VLOOKUP(A41,BaseDados,2,FALSE)</f>
        <v>372.74</v>
      </c>
      <c r="C41" s="17">
        <f>VLOOKUP(A41,BaseDados,3,FALSE)</f>
        <v>0</v>
      </c>
      <c r="D41" s="17">
        <f>VLOOKUP(A41,BaseDados,35,FALSE)</f>
        <v>0</v>
      </c>
      <c r="E41" s="17">
        <f>VLOOKUP(A41,BaseDados,35,FALSE)</f>
        <v>0</v>
      </c>
      <c r="F41" s="17">
        <f>VLOOKUP(A41,BaseDados,6,FALSE)</f>
        <v>0</v>
      </c>
      <c r="G41" s="17">
        <f>VLOOKUP(A41,BaseDados,4,FALSE)</f>
        <v>0</v>
      </c>
      <c r="H41" s="17">
        <f>VLOOKUP(A41,BaseDados,5,FALSE)</f>
        <v>0</v>
      </c>
      <c r="I41" s="18">
        <f>SUM(B41:H41)</f>
        <v>372.74</v>
      </c>
      <c r="J41" s="17">
        <f>VLOOKUP(A41,BaseDados,7,FALSE)</f>
        <v>0</v>
      </c>
      <c r="K41" s="17">
        <f>VLOOKUP(A41,BaseDados,8,FALSE)</f>
        <v>0</v>
      </c>
      <c r="L41" s="17">
        <f>SUM(VLOOKUP(A41,BaseDados,10,FALSE),VLOOKUP(A41,BaseDados,11,FALSE),VLOOKUP(A41,BaseDados,12,FALSE),VLOOKUP(A41,BaseDados,13,FALSE),VLOOKUP(A41,BaseDados,14,FALSE),VLOOKUP(A41,BaseDados,9,FALSE),VLOOKUP(A41,BaseDados,16,FALSE),VLOOKUP(A41,BaseDados,18,FALSE),VLOOKUP(A41,BaseDados,20,FALSE),VLOOKUP(A41,BaseDados,21,FALSE),VLOOKUP(A41,BaseDados,22,FALSE))</f>
        <v>372.74</v>
      </c>
      <c r="M41" s="17">
        <f>SUM(VLOOKUP(A41,BaseDados,15,FALSE))</f>
        <v>0</v>
      </c>
      <c r="N41" s="17">
        <f>VLOOKUP(A41,BaseDados,17,FALSE)</f>
        <v>0</v>
      </c>
      <c r="O41" s="19">
        <f>VLOOKUP(A41,BaseDados,35,FALSE)</f>
        <v>0</v>
      </c>
      <c r="P41" s="18">
        <f>SUM(J41:O41)</f>
        <v>372.74</v>
      </c>
      <c r="Q41" s="18">
        <f>I41-P41</f>
        <v>0</v>
      </c>
      <c r="R41" s="30" t="s">
        <v>56</v>
      </c>
      <c r="S41" s="15"/>
      <c r="T41" s="15"/>
    </row>
    <row r="42" spans="1:21" s="21" customFormat="1" ht="15" customHeight="1" x14ac:dyDescent="0.2">
      <c r="A42" s="16" t="s">
        <v>57</v>
      </c>
      <c r="B42" s="17">
        <f>VLOOKUP(A42,BaseDados,2,FALSE)</f>
        <v>11413.6</v>
      </c>
      <c r="C42" s="17">
        <f>VLOOKUP(A42,BaseDados,3,FALSE)</f>
        <v>0</v>
      </c>
      <c r="D42" s="17">
        <f>VLOOKUP(A42,BaseDados,35,FALSE)</f>
        <v>0</v>
      </c>
      <c r="E42" s="17">
        <f>VLOOKUP(A42,BaseDados,35,FALSE)</f>
        <v>0</v>
      </c>
      <c r="F42" s="17">
        <f>VLOOKUP(A42,BaseDados,6,FALSE)</f>
        <v>0</v>
      </c>
      <c r="G42" s="17">
        <f>VLOOKUP(A42,BaseDados,4,FALSE)</f>
        <v>0</v>
      </c>
      <c r="H42" s="17">
        <f>VLOOKUP(A42,BaseDados,5,FALSE)</f>
        <v>0</v>
      </c>
      <c r="I42" s="18">
        <f>SUM(B42:H42)</f>
        <v>11413.6</v>
      </c>
      <c r="J42" s="17">
        <f>VLOOKUP(A42,BaseDados,7,FALSE)</f>
        <v>671.11</v>
      </c>
      <c r="K42" s="17">
        <f>VLOOKUP(A42,BaseDados,8,FALSE)</f>
        <v>2032.69</v>
      </c>
      <c r="L42" s="17">
        <f>SUM(VLOOKUP(A42,BaseDados,10,FALSE),VLOOKUP(A42,BaseDados,11,FALSE),VLOOKUP(A42,BaseDados,12,FALSE),VLOOKUP(A42,BaseDados,13,FALSE),VLOOKUP(A42,BaseDados,14,FALSE),VLOOKUP(A42,BaseDados,9,FALSE),VLOOKUP(A42,BaseDados,16,FALSE),VLOOKUP(A42,BaseDados,18,FALSE),VLOOKUP(A42,BaseDados,20,FALSE),VLOOKUP(A42,BaseDados,21,FALSE),VLOOKUP(A42,BaseDados,22,FALSE))</f>
        <v>26.009999999999998</v>
      </c>
      <c r="M42" s="17">
        <f>SUM(VLOOKUP(A42,BaseDados,15,FALSE))</f>
        <v>114.14</v>
      </c>
      <c r="N42" s="17">
        <f>VLOOKUP(A42,BaseDados,17,FALSE)</f>
        <v>0</v>
      </c>
      <c r="O42" s="19">
        <f>VLOOKUP(A42,BaseDados,35,FALSE)</f>
        <v>0</v>
      </c>
      <c r="P42" s="18">
        <f>SUM(J42:O42)</f>
        <v>2843.9500000000003</v>
      </c>
      <c r="Q42" s="18">
        <f>I42-P42</f>
        <v>8569.65</v>
      </c>
      <c r="R42" s="20"/>
      <c r="S42" s="15"/>
      <c r="T42" s="15"/>
    </row>
    <row r="43" spans="1:21" s="21" customFormat="1" ht="15" customHeight="1" x14ac:dyDescent="0.2">
      <c r="A43" s="16" t="s">
        <v>58</v>
      </c>
      <c r="B43" s="17">
        <f>VLOOKUP(A43,BaseDados,2,FALSE)</f>
        <v>10170.92</v>
      </c>
      <c r="C43" s="17">
        <f>VLOOKUP(A43,BaseDados,3,FALSE)</f>
        <v>0</v>
      </c>
      <c r="D43" s="17">
        <f>VLOOKUP(A43,BaseDados,35,FALSE)</f>
        <v>0</v>
      </c>
      <c r="E43" s="17">
        <f>VLOOKUP(A43,BaseDados,35,FALSE)</f>
        <v>0</v>
      </c>
      <c r="F43" s="17">
        <f>VLOOKUP(A43,BaseDados,6,FALSE)</f>
        <v>0</v>
      </c>
      <c r="G43" s="17">
        <f>VLOOKUP(A43,BaseDados,4,FALSE)</f>
        <v>0</v>
      </c>
      <c r="H43" s="17">
        <f>VLOOKUP(A43,BaseDados,5,FALSE)</f>
        <v>0</v>
      </c>
      <c r="I43" s="18">
        <f>SUM(B43:H43)</f>
        <v>10170.92</v>
      </c>
      <c r="J43" s="17">
        <f>VLOOKUP(A43,BaseDados,7,FALSE)</f>
        <v>671.11</v>
      </c>
      <c r="K43" s="17">
        <f>VLOOKUP(A43,BaseDados,8,FALSE)</f>
        <v>1743.09</v>
      </c>
      <c r="L43" s="17">
        <f>SUM(VLOOKUP(A43,BaseDados,10,FALSE),VLOOKUP(A43,BaseDados,11,FALSE),VLOOKUP(A43,BaseDados,12,FALSE),VLOOKUP(A43,BaseDados,13,FALSE),VLOOKUP(A43,BaseDados,14,FALSE),VLOOKUP(A43,BaseDados,9,FALSE),VLOOKUP(A43,BaseDados,16,FALSE),VLOOKUP(A43,BaseDados,18,FALSE),VLOOKUP(A43,BaseDados,20,FALSE),VLOOKUP(A43,BaseDados,21,FALSE),VLOOKUP(A43,BaseDados,22,FALSE))</f>
        <v>12.03</v>
      </c>
      <c r="M43" s="17">
        <f>SUM(VLOOKUP(A43,BaseDados,15,FALSE))</f>
        <v>0</v>
      </c>
      <c r="N43" s="17">
        <f>VLOOKUP(A43,BaseDados,17,FALSE)</f>
        <v>0</v>
      </c>
      <c r="O43" s="19">
        <f>VLOOKUP(A43,BaseDados,35,FALSE)</f>
        <v>0</v>
      </c>
      <c r="P43" s="18">
        <f>SUM(J43:O43)</f>
        <v>2426.23</v>
      </c>
      <c r="Q43" s="18">
        <f>I43-P43</f>
        <v>7744.6900000000005</v>
      </c>
      <c r="R43" s="20"/>
      <c r="S43" s="15"/>
      <c r="T43" s="15"/>
    </row>
    <row r="44" spans="1:21" s="21" customFormat="1" ht="15" customHeight="1" x14ac:dyDescent="0.2">
      <c r="A44" s="16" t="s">
        <v>59</v>
      </c>
      <c r="B44" s="17">
        <f>VLOOKUP(A44,BaseDados,2,FALSE)</f>
        <v>9289.93</v>
      </c>
      <c r="C44" s="17">
        <f>VLOOKUP(A44,BaseDados,3,FALSE)</f>
        <v>0</v>
      </c>
      <c r="D44" s="17">
        <f>VLOOKUP(A44,BaseDados,35,FALSE)</f>
        <v>0</v>
      </c>
      <c r="E44" s="17">
        <f>VLOOKUP(A44,BaseDados,35,FALSE)</f>
        <v>0</v>
      </c>
      <c r="F44" s="17">
        <f>VLOOKUP(A44,BaseDados,6,FALSE)</f>
        <v>0</v>
      </c>
      <c r="G44" s="17">
        <f>VLOOKUP(A44,BaseDados,4,FALSE)</f>
        <v>0</v>
      </c>
      <c r="H44" s="17">
        <f>VLOOKUP(A44,BaseDados,5,FALSE)</f>
        <v>928.99</v>
      </c>
      <c r="I44" s="18">
        <f>SUM(B44:H44)</f>
        <v>10218.92</v>
      </c>
      <c r="J44" s="17">
        <f>VLOOKUP(A44,BaseDados,7,FALSE)</f>
        <v>671.11</v>
      </c>
      <c r="K44" s="17">
        <f>VLOOKUP(A44,BaseDados,8,FALSE)</f>
        <v>1756.29</v>
      </c>
      <c r="L44" s="17">
        <f>SUM(VLOOKUP(A44,BaseDados,10,FALSE),VLOOKUP(A44,BaseDados,11,FALSE),VLOOKUP(A44,BaseDados,12,FALSE),VLOOKUP(A44,BaseDados,13,FALSE),VLOOKUP(A44,BaseDados,14,FALSE),VLOOKUP(A44,BaseDados,9,FALSE),VLOOKUP(A44,BaseDados,16,FALSE),VLOOKUP(A44,BaseDados,18,FALSE),VLOOKUP(A44,BaseDados,20,FALSE),VLOOKUP(A44,BaseDados,21,FALSE),VLOOKUP(A44,BaseDados,22,FALSE))</f>
        <v>12.03</v>
      </c>
      <c r="M44" s="17">
        <f>SUM(VLOOKUP(A44,BaseDados,15,FALSE))</f>
        <v>0</v>
      </c>
      <c r="N44" s="17">
        <f>VLOOKUP(A44,BaseDados,17,FALSE)</f>
        <v>0</v>
      </c>
      <c r="O44" s="19">
        <f>VLOOKUP(A44,BaseDados,35,FALSE)</f>
        <v>0</v>
      </c>
      <c r="P44" s="18">
        <f>SUM(J44:O44)</f>
        <v>2439.4300000000003</v>
      </c>
      <c r="Q44" s="18">
        <f>I44-P44</f>
        <v>7779.49</v>
      </c>
      <c r="R44" s="20"/>
      <c r="S44" s="15"/>
      <c r="T44" s="15"/>
    </row>
    <row r="45" spans="1:21" s="21" customFormat="1" ht="15" customHeight="1" x14ac:dyDescent="0.2">
      <c r="A45" s="29" t="s">
        <v>60</v>
      </c>
      <c r="B45" s="17">
        <f>VLOOKUP(A45,BaseDados,2,FALSE)</f>
        <v>2975.48</v>
      </c>
      <c r="C45" s="17">
        <f>VLOOKUP(A45,BaseDados,3,FALSE)</f>
        <v>0</v>
      </c>
      <c r="D45" s="17">
        <f>VLOOKUP(A45,BaseDados,35,FALSE)</f>
        <v>0</v>
      </c>
      <c r="E45" s="17">
        <f>VLOOKUP(A45,BaseDados,35,FALSE)</f>
        <v>0</v>
      </c>
      <c r="F45" s="17">
        <f>VLOOKUP(A45,BaseDados,6,FALSE)</f>
        <v>0</v>
      </c>
      <c r="G45" s="17">
        <f>VLOOKUP(A45,BaseDados,4,FALSE)</f>
        <v>0</v>
      </c>
      <c r="H45" s="17">
        <f>VLOOKUP(A45,BaseDados,5,FALSE)</f>
        <v>0</v>
      </c>
      <c r="I45" s="18">
        <f>SUM(B45:H45)</f>
        <v>2975.48</v>
      </c>
      <c r="J45" s="17">
        <f>VLOOKUP(A45,BaseDados,7,FALSE)</f>
        <v>267.79000000000002</v>
      </c>
      <c r="K45" s="17">
        <f>VLOOKUP(A45,BaseDados,8,FALSE)</f>
        <v>46.06</v>
      </c>
      <c r="L45" s="17">
        <f>SUM(VLOOKUP(A45,BaseDados,10,FALSE),VLOOKUP(A45,BaseDados,11,FALSE),VLOOKUP(A45,BaseDados,12,FALSE),VLOOKUP(A45,BaseDados,13,FALSE),VLOOKUP(A45,BaseDados,14,FALSE),VLOOKUP(A45,BaseDados,9,FALSE),VLOOKUP(A45,BaseDados,16,FALSE),VLOOKUP(A45,BaseDados,18,FALSE),VLOOKUP(A45,BaseDados,20,FALSE),VLOOKUP(A45,BaseDados,21,FALSE),VLOOKUP(A45,BaseDados,22,FALSE))</f>
        <v>221.68</v>
      </c>
      <c r="M45" s="17">
        <f>SUM(VLOOKUP(A45,BaseDados,15,FALSE))</f>
        <v>29.75</v>
      </c>
      <c r="N45" s="17">
        <f>VLOOKUP(A45,BaseDados,17,FALSE)</f>
        <v>0</v>
      </c>
      <c r="O45" s="19">
        <f>VLOOKUP(A45,BaseDados,35,FALSE)</f>
        <v>0</v>
      </c>
      <c r="P45" s="18">
        <f>SUM(J45:O45)</f>
        <v>565.28</v>
      </c>
      <c r="Q45" s="18">
        <f>I45-P45</f>
        <v>2410.1999999999998</v>
      </c>
      <c r="R45" s="20"/>
      <c r="S45" s="15"/>
      <c r="T45" s="15"/>
    </row>
    <row r="46" spans="1:21" s="21" customFormat="1" ht="15" customHeight="1" x14ac:dyDescent="0.2">
      <c r="A46" s="22" t="s">
        <v>61</v>
      </c>
      <c r="B46" s="17">
        <f>VLOOKUP(A46,BaseDados,2,FALSE)</f>
        <v>2975.48</v>
      </c>
      <c r="C46" s="17">
        <f>VLOOKUP(A46,BaseDados,3,FALSE)</f>
        <v>0</v>
      </c>
      <c r="D46" s="17">
        <f>VLOOKUP(A46,BaseDados,35,FALSE)</f>
        <v>0</v>
      </c>
      <c r="E46" s="17">
        <f>VLOOKUP(A46,BaseDados,35,FALSE)</f>
        <v>0</v>
      </c>
      <c r="F46" s="17">
        <f>VLOOKUP(A46,BaseDados,6,FALSE)</f>
        <v>863.62</v>
      </c>
      <c r="G46" s="17">
        <f>VLOOKUP(A46,BaseDados,4,FALSE)</f>
        <v>0</v>
      </c>
      <c r="H46" s="17">
        <f>VLOOKUP(A46,BaseDados,5,FALSE)</f>
        <v>570</v>
      </c>
      <c r="I46" s="18">
        <f>SUM(B46:H46)</f>
        <v>4409.1000000000004</v>
      </c>
      <c r="J46" s="17">
        <f>VLOOKUP(A46,BaseDados,7,FALSE)</f>
        <v>390</v>
      </c>
      <c r="K46" s="17">
        <f>VLOOKUP(A46,BaseDados,8,FALSE)</f>
        <v>49.63</v>
      </c>
      <c r="L46" s="17">
        <f>SUM(VLOOKUP(A46,BaseDados,10,FALSE),VLOOKUP(A46,BaseDados,11,FALSE),VLOOKUP(A46,BaseDados,12,FALSE),VLOOKUP(A46,BaseDados,13,FALSE),VLOOKUP(A46,BaseDados,14,FALSE),VLOOKUP(A46,BaseDados,9,FALSE),VLOOKUP(A46,BaseDados,16,FALSE),VLOOKUP(A46,BaseDados,18,FALSE),VLOOKUP(A46,BaseDados,20,FALSE),VLOOKUP(A46,BaseDados,21,FALSE),VLOOKUP(A46,BaseDados,22,FALSE))</f>
        <v>601.79</v>
      </c>
      <c r="M46" s="17">
        <f>SUM(VLOOKUP(A46,BaseDados,15,FALSE))</f>
        <v>0</v>
      </c>
      <c r="N46" s="17">
        <f>VLOOKUP(A46,BaseDados,17,FALSE)</f>
        <v>0</v>
      </c>
      <c r="O46" s="19">
        <f>VLOOKUP(A46,BaseDados,35,FALSE)</f>
        <v>0</v>
      </c>
      <c r="P46" s="18">
        <f>SUM(J46:O46)</f>
        <v>1041.42</v>
      </c>
      <c r="Q46" s="18">
        <f>I46-P46</f>
        <v>3367.6800000000003</v>
      </c>
      <c r="R46" s="23"/>
      <c r="S46" s="15"/>
      <c r="T46" s="24"/>
      <c r="U46" s="25"/>
    </row>
    <row r="47" spans="1:21" s="21" customFormat="1" ht="15" customHeight="1" x14ac:dyDescent="0.2">
      <c r="A47" s="16" t="s">
        <v>62</v>
      </c>
      <c r="B47" s="17">
        <f>VLOOKUP(A47,BaseDados,2,FALSE)</f>
        <v>23139.279999999999</v>
      </c>
      <c r="C47" s="17">
        <f>VLOOKUP(A47,BaseDados,3,FALSE)</f>
        <v>0</v>
      </c>
      <c r="D47" s="17">
        <f>VLOOKUP(A47,BaseDados,35,FALSE)</f>
        <v>0</v>
      </c>
      <c r="E47" s="17">
        <f>VLOOKUP(A47,BaseDados,35,FALSE)</f>
        <v>0</v>
      </c>
      <c r="F47" s="17">
        <f>VLOOKUP(A47,BaseDados,6,FALSE)</f>
        <v>431.81</v>
      </c>
      <c r="G47" s="17">
        <f>VLOOKUP(A47,BaseDados,4,FALSE)</f>
        <v>0</v>
      </c>
      <c r="H47" s="17">
        <f>VLOOKUP(A47,BaseDados,5,FALSE)</f>
        <v>0</v>
      </c>
      <c r="I47" s="18">
        <f>SUM(B47:H47)</f>
        <v>23571.09</v>
      </c>
      <c r="J47" s="17">
        <f>VLOOKUP(A47,BaseDados,7,FALSE)</f>
        <v>671.11</v>
      </c>
      <c r="K47" s="17">
        <f>VLOOKUP(A47,BaseDados,8,FALSE)</f>
        <v>5309.39</v>
      </c>
      <c r="L47" s="17">
        <f>SUM(VLOOKUP(A47,BaseDados,10,FALSE),VLOOKUP(A47,BaseDados,11,FALSE),VLOOKUP(A47,BaseDados,12,FALSE),VLOOKUP(A47,BaseDados,13,FALSE),VLOOKUP(A47,BaseDados,14,FALSE),VLOOKUP(A47,BaseDados,9,FALSE),VLOOKUP(A47,BaseDados,16,FALSE),VLOOKUP(A47,BaseDados,18,FALSE),VLOOKUP(A47,BaseDados,20,FALSE),VLOOKUP(A47,BaseDados,21,FALSE),VLOOKUP(A47,BaseDados,22,FALSE))</f>
        <v>12.03</v>
      </c>
      <c r="M47" s="17">
        <f>SUM(VLOOKUP(A47,BaseDados,15,FALSE))</f>
        <v>0</v>
      </c>
      <c r="N47" s="17">
        <f>VLOOKUP(A47,BaseDados,17,FALSE)</f>
        <v>0</v>
      </c>
      <c r="O47" s="19">
        <f>VLOOKUP(A47,BaseDados,35,FALSE)</f>
        <v>0</v>
      </c>
      <c r="P47" s="18">
        <f>SUM(J47:O47)</f>
        <v>5992.53</v>
      </c>
      <c r="Q47" s="18">
        <f>I47-P47</f>
        <v>17578.560000000001</v>
      </c>
      <c r="R47" s="26"/>
    </row>
    <row r="48" spans="1:21" s="21" customFormat="1" ht="15" customHeight="1" x14ac:dyDescent="0.2">
      <c r="A48" s="16" t="s">
        <v>63</v>
      </c>
      <c r="B48" s="17">
        <f>VLOOKUP(A48,BaseDados,2,FALSE)</f>
        <v>6937.83</v>
      </c>
      <c r="C48" s="17">
        <f>VLOOKUP(A48,BaseDados,3,FALSE)</f>
        <v>0</v>
      </c>
      <c r="D48" s="17">
        <f>VLOOKUP(A48,BaseDados,35,FALSE)</f>
        <v>0</v>
      </c>
      <c r="E48" s="17">
        <f>VLOOKUP(A48,BaseDados,35,FALSE)</f>
        <v>0</v>
      </c>
      <c r="F48" s="17">
        <f>VLOOKUP(A48,BaseDados,6,FALSE)</f>
        <v>0</v>
      </c>
      <c r="G48" s="17">
        <f>VLOOKUP(A48,BaseDados,4,FALSE)</f>
        <v>0</v>
      </c>
      <c r="H48" s="17">
        <f>VLOOKUP(A48,BaseDados,5,FALSE)</f>
        <v>9665.1299999999992</v>
      </c>
      <c r="I48" s="18">
        <f>SUM(B48:H48)</f>
        <v>16602.96</v>
      </c>
      <c r="J48" s="17">
        <f>VLOOKUP(A48,BaseDados,7,FALSE)</f>
        <v>671.11</v>
      </c>
      <c r="K48" s="17">
        <f>VLOOKUP(A48,BaseDados,8,FALSE)</f>
        <v>3511.9</v>
      </c>
      <c r="L48" s="17">
        <f>SUM(VLOOKUP(A48,BaseDados,10,FALSE),VLOOKUP(A48,BaseDados,11,FALSE),VLOOKUP(A48,BaseDados,12,FALSE),VLOOKUP(A48,BaseDados,13,FALSE),VLOOKUP(A48,BaseDados,14,FALSE),VLOOKUP(A48,BaseDados,9,FALSE),VLOOKUP(A48,BaseDados,16,FALSE),VLOOKUP(A48,BaseDados,18,FALSE),VLOOKUP(A48,BaseDados,20,FALSE),VLOOKUP(A48,BaseDados,21,FALSE),VLOOKUP(A48,BaseDados,22,FALSE))</f>
        <v>38.989999999999995</v>
      </c>
      <c r="M48" s="17">
        <f>SUM(VLOOKUP(A48,BaseDados,15,FALSE))</f>
        <v>0</v>
      </c>
      <c r="N48" s="17">
        <f>VLOOKUP(A48,BaseDados,17,FALSE)</f>
        <v>0</v>
      </c>
      <c r="O48" s="19">
        <f>VLOOKUP(A48,BaseDados,35,FALSE)</f>
        <v>0</v>
      </c>
      <c r="P48" s="18">
        <f>SUM(J48:O48)</f>
        <v>4222</v>
      </c>
      <c r="Q48" s="18">
        <f>I48-P48</f>
        <v>12380.96</v>
      </c>
      <c r="R48" s="20"/>
      <c r="S48" s="15"/>
      <c r="T48" s="15"/>
    </row>
    <row r="49" spans="1:21" s="21" customFormat="1" ht="15" customHeight="1" x14ac:dyDescent="0.2">
      <c r="A49" s="16" t="s">
        <v>64</v>
      </c>
      <c r="B49" s="17">
        <f>VLOOKUP(A49,BaseDados,2,FALSE)</f>
        <v>5528.1</v>
      </c>
      <c r="C49" s="17">
        <f>VLOOKUP(A49,BaseDados,3,FALSE)</f>
        <v>0</v>
      </c>
      <c r="D49" s="17">
        <f>VLOOKUP(A49,BaseDados,35,FALSE)</f>
        <v>0</v>
      </c>
      <c r="E49" s="17">
        <f>VLOOKUP(A49,BaseDados,35,FALSE)</f>
        <v>0</v>
      </c>
      <c r="F49" s="17">
        <f>VLOOKUP(A49,BaseDados,6,FALSE)</f>
        <v>0</v>
      </c>
      <c r="G49" s="17">
        <f>VLOOKUP(A49,BaseDados,4,FALSE)</f>
        <v>5521.57</v>
      </c>
      <c r="H49" s="17">
        <f>VLOOKUP(A49,BaseDados,5,FALSE)</f>
        <v>570</v>
      </c>
      <c r="I49" s="18">
        <f>SUM(B49:H49)</f>
        <v>11619.67</v>
      </c>
      <c r="J49" s="17">
        <f>VLOOKUP(A49,BaseDados,7,FALSE)</f>
        <v>671.11</v>
      </c>
      <c r="K49" s="17">
        <f>VLOOKUP(A49,BaseDados,8,FALSE)</f>
        <v>2141.4899999999998</v>
      </c>
      <c r="L49" s="17">
        <f>SUM(VLOOKUP(A49,BaseDados,10,FALSE),VLOOKUP(A49,BaseDados,11,FALSE),VLOOKUP(A49,BaseDados,12,FALSE),VLOOKUP(A49,BaseDados,13,FALSE),VLOOKUP(A49,BaseDados,14,FALSE),VLOOKUP(A49,BaseDados,9,FALSE),VLOOKUP(A49,BaseDados,16,FALSE),VLOOKUP(A49,BaseDados,18,FALSE),VLOOKUP(A49,BaseDados,20,FALSE),VLOOKUP(A49,BaseDados,21,FALSE),VLOOKUP(A49,BaseDados,22,FALSE))</f>
        <v>30.43</v>
      </c>
      <c r="M49" s="17">
        <f>SUM(VLOOKUP(A49,BaseDados,15,FALSE))</f>
        <v>0</v>
      </c>
      <c r="N49" s="17">
        <f>VLOOKUP(A49,BaseDados,17,FALSE)</f>
        <v>0</v>
      </c>
      <c r="O49" s="19">
        <f>VLOOKUP(A49,BaseDados,35,FALSE)</f>
        <v>0</v>
      </c>
      <c r="P49" s="18">
        <f>SUM(J49:O49)</f>
        <v>2843.0299999999997</v>
      </c>
      <c r="Q49" s="18">
        <f>I49-P49</f>
        <v>8776.64</v>
      </c>
      <c r="R49" s="20"/>
      <c r="S49" s="15"/>
      <c r="T49" s="15"/>
    </row>
    <row r="50" spans="1:21" s="25" customFormat="1" ht="15" customHeight="1" x14ac:dyDescent="0.2">
      <c r="A50" s="16" t="s">
        <v>65</v>
      </c>
      <c r="B50" s="17">
        <f>VLOOKUP(A50,BaseDados,2,FALSE)</f>
        <v>991.83</v>
      </c>
      <c r="C50" s="17">
        <f>VLOOKUP(A50,BaseDados,3,FALSE)</f>
        <v>2663.13</v>
      </c>
      <c r="D50" s="17">
        <f>VLOOKUP(A50,BaseDados,35,FALSE)</f>
        <v>0</v>
      </c>
      <c r="E50" s="17">
        <f>VLOOKUP(A50,BaseDados,35,FALSE)</f>
        <v>0</v>
      </c>
      <c r="F50" s="17">
        <f>VLOOKUP(A50,BaseDados,6,FALSE)</f>
        <v>0</v>
      </c>
      <c r="G50" s="17">
        <f>VLOOKUP(A50,BaseDados,4,FALSE)</f>
        <v>0</v>
      </c>
      <c r="H50" s="17">
        <f>VLOOKUP(A50,BaseDados,5,FALSE)</f>
        <v>0</v>
      </c>
      <c r="I50" s="18">
        <f>SUM(B50:H50)</f>
        <v>3654.96</v>
      </c>
      <c r="J50" s="17">
        <f>VLOOKUP(A50,BaseDados,7,FALSE)</f>
        <v>401.58</v>
      </c>
      <c r="K50" s="17">
        <f>VLOOKUP(A50,BaseDados,8,FALSE)</f>
        <v>38.96</v>
      </c>
      <c r="L50" s="17">
        <f>SUM(VLOOKUP(A50,BaseDados,10,FALSE),VLOOKUP(A50,BaseDados,11,FALSE),VLOOKUP(A50,BaseDados,12,FALSE),VLOOKUP(A50,BaseDados,13,FALSE),VLOOKUP(A50,BaseDados,14,FALSE),VLOOKUP(A50,BaseDados,9,FALSE),VLOOKUP(A50,BaseDados,16,FALSE),VLOOKUP(A50,BaseDados,18,FALSE),VLOOKUP(A50,BaseDados,20,FALSE),VLOOKUP(A50,BaseDados,21,FALSE),VLOOKUP(A50,BaseDados,22,FALSE))</f>
        <v>238.65999999999997</v>
      </c>
      <c r="M50" s="17">
        <f>SUM(VLOOKUP(A50,BaseDados,15,FALSE))</f>
        <v>0</v>
      </c>
      <c r="N50" s="17">
        <f>VLOOKUP(A50,BaseDados,17,FALSE)</f>
        <v>2384.4899999999998</v>
      </c>
      <c r="O50" s="19">
        <f>VLOOKUP(A50,BaseDados,35,FALSE)</f>
        <v>0</v>
      </c>
      <c r="P50" s="18">
        <f>SUM(J50:O50)</f>
        <v>3063.6899999999996</v>
      </c>
      <c r="Q50" s="18">
        <f>I50-P50</f>
        <v>591.27000000000044</v>
      </c>
      <c r="R50" s="20"/>
      <c r="S50" s="15"/>
      <c r="T50" s="15"/>
      <c r="U50" s="21"/>
    </row>
    <row r="51" spans="1:21" s="21" customFormat="1" ht="15" customHeight="1" x14ac:dyDescent="0.2">
      <c r="A51" s="16" t="s">
        <v>66</v>
      </c>
      <c r="B51" s="17">
        <f>VLOOKUP(A51,BaseDados,2,FALSE)</f>
        <v>2975.48</v>
      </c>
      <c r="C51" s="17">
        <f>VLOOKUP(A51,BaseDados,3,FALSE)</f>
        <v>0</v>
      </c>
      <c r="D51" s="17">
        <f>VLOOKUP(A51,BaseDados,35,FALSE)</f>
        <v>0</v>
      </c>
      <c r="E51" s="17">
        <f>VLOOKUP(A51,BaseDados,35,FALSE)</f>
        <v>0</v>
      </c>
      <c r="F51" s="17">
        <f>VLOOKUP(A51,BaseDados,6,FALSE)</f>
        <v>0</v>
      </c>
      <c r="G51" s="17">
        <f>VLOOKUP(A51,BaseDados,4,FALSE)</f>
        <v>0</v>
      </c>
      <c r="H51" s="17">
        <f>VLOOKUP(A51,BaseDados,5,FALSE)</f>
        <v>0</v>
      </c>
      <c r="I51" s="18">
        <f>SUM(B51:H51)</f>
        <v>2975.48</v>
      </c>
      <c r="J51" s="17">
        <f>VLOOKUP(A51,BaseDados,7,FALSE)</f>
        <v>267.79000000000002</v>
      </c>
      <c r="K51" s="17">
        <f>VLOOKUP(A51,BaseDados,8,FALSE)</f>
        <v>60.28</v>
      </c>
      <c r="L51" s="17">
        <f>SUM(VLOOKUP(A51,BaseDados,10,FALSE),VLOOKUP(A51,BaseDados,11,FALSE),VLOOKUP(A51,BaseDados,12,FALSE),VLOOKUP(A51,BaseDados,13,FALSE),VLOOKUP(A51,BaseDados,14,FALSE),VLOOKUP(A51,BaseDados,9,FALSE),VLOOKUP(A51,BaseDados,16,FALSE),VLOOKUP(A51,BaseDados,18,FALSE),VLOOKUP(A51,BaseDados,20,FALSE),VLOOKUP(A51,BaseDados,21,FALSE),VLOOKUP(A51,BaseDados,22,FALSE))</f>
        <v>11.66</v>
      </c>
      <c r="M51" s="17">
        <f>SUM(VLOOKUP(A51,BaseDados,15,FALSE))</f>
        <v>0</v>
      </c>
      <c r="N51" s="17">
        <f>VLOOKUP(A51,BaseDados,17,FALSE)</f>
        <v>0</v>
      </c>
      <c r="O51" s="19">
        <f>VLOOKUP(A51,BaseDados,35,FALSE)</f>
        <v>0</v>
      </c>
      <c r="P51" s="18">
        <f>SUM(J51:O51)</f>
        <v>339.73000000000008</v>
      </c>
      <c r="Q51" s="18">
        <f>I51-P51</f>
        <v>2635.75</v>
      </c>
      <c r="R51" s="20"/>
      <c r="S51" s="15"/>
      <c r="T51" s="15"/>
    </row>
    <row r="52" spans="1:21" s="21" customFormat="1" ht="15" customHeight="1" x14ac:dyDescent="0.2">
      <c r="A52" s="16" t="s">
        <v>67</v>
      </c>
      <c r="B52" s="17">
        <f>VLOOKUP(A52,BaseDados,2,FALSE)</f>
        <v>13810.46</v>
      </c>
      <c r="C52" s="17">
        <f>VLOOKUP(A52,BaseDados,3,FALSE)</f>
        <v>0</v>
      </c>
      <c r="D52" s="17">
        <f>VLOOKUP(A52,BaseDados,35,FALSE)</f>
        <v>0</v>
      </c>
      <c r="E52" s="17">
        <f>VLOOKUP(A52,BaseDados,35,FALSE)</f>
        <v>0</v>
      </c>
      <c r="F52" s="17">
        <f>VLOOKUP(A52,BaseDados,6,FALSE)</f>
        <v>0</v>
      </c>
      <c r="G52" s="17">
        <f>VLOOKUP(A52,BaseDados,4,FALSE)</f>
        <v>0</v>
      </c>
      <c r="H52" s="17">
        <f>VLOOKUP(A52,BaseDados,5,FALSE)</f>
        <v>150</v>
      </c>
      <c r="I52" s="18">
        <f>SUM(B52:H52)</f>
        <v>13960.46</v>
      </c>
      <c r="J52" s="17">
        <f>VLOOKUP(A52,BaseDados,7,FALSE)</f>
        <v>671.11</v>
      </c>
      <c r="K52" s="17">
        <f>VLOOKUP(A52,BaseDados,8,FALSE)</f>
        <v>2785.21</v>
      </c>
      <c r="L52" s="17">
        <f>SUM(VLOOKUP(A52,BaseDados,10,FALSE),VLOOKUP(A52,BaseDados,11,FALSE),VLOOKUP(A52,BaseDados,12,FALSE),VLOOKUP(A52,BaseDados,13,FALSE),VLOOKUP(A52,BaseDados,14,FALSE),VLOOKUP(A52,BaseDados,9,FALSE),VLOOKUP(A52,BaseDados,16,FALSE),VLOOKUP(A52,BaseDados,18,FALSE),VLOOKUP(A52,BaseDados,20,FALSE),VLOOKUP(A52,BaseDados,21,FALSE),VLOOKUP(A52,BaseDados,22,FALSE))</f>
        <v>3760.91</v>
      </c>
      <c r="M52" s="17">
        <f>SUM(VLOOKUP(A52,BaseDados,15,FALSE))</f>
        <v>0</v>
      </c>
      <c r="N52" s="17">
        <f>VLOOKUP(A52,BaseDados,17,FALSE)</f>
        <v>0</v>
      </c>
      <c r="O52" s="19">
        <f>VLOOKUP(A52,BaseDados,35,FALSE)</f>
        <v>0</v>
      </c>
      <c r="P52" s="18">
        <f>SUM(J52:O52)</f>
        <v>7217.23</v>
      </c>
      <c r="Q52" s="18">
        <f>I52-P52</f>
        <v>6743.23</v>
      </c>
      <c r="R52" s="20"/>
      <c r="S52" s="15"/>
      <c r="T52" s="15"/>
    </row>
    <row r="53" spans="1:21" s="21" customFormat="1" ht="15" customHeight="1" x14ac:dyDescent="0.2">
      <c r="A53" s="16" t="s">
        <v>68</v>
      </c>
      <c r="B53" s="17">
        <f>VLOOKUP(A53,BaseDados,2,FALSE)</f>
        <v>2832.11</v>
      </c>
      <c r="C53" s="17">
        <f>VLOOKUP(A53,BaseDados,3,FALSE)</f>
        <v>0</v>
      </c>
      <c r="D53" s="17">
        <f>VLOOKUP(A53,BaseDados,35,FALSE)</f>
        <v>0</v>
      </c>
      <c r="E53" s="17">
        <f>VLOOKUP(A53,BaseDados,35,FALSE)</f>
        <v>0</v>
      </c>
      <c r="F53" s="17">
        <f>VLOOKUP(A53,BaseDados,6,FALSE)</f>
        <v>0</v>
      </c>
      <c r="G53" s="17">
        <f>VLOOKUP(A53,BaseDados,4,FALSE)</f>
        <v>0</v>
      </c>
      <c r="H53" s="17">
        <f>VLOOKUP(A53,BaseDados,5,FALSE)</f>
        <v>0</v>
      </c>
      <c r="I53" s="18">
        <f>SUM(B53:H53)</f>
        <v>2832.11</v>
      </c>
      <c r="J53" s="17">
        <f>VLOOKUP(A53,BaseDados,7,FALSE)</f>
        <v>254.88</v>
      </c>
      <c r="K53" s="17">
        <f>VLOOKUP(A53,BaseDados,8,FALSE)</f>
        <v>50.49</v>
      </c>
      <c r="L53" s="17">
        <f>SUM(VLOOKUP(A53,BaseDados,10,FALSE),VLOOKUP(A53,BaseDados,11,FALSE),VLOOKUP(A53,BaseDados,12,FALSE),VLOOKUP(A53,BaseDados,13,FALSE),VLOOKUP(A53,BaseDados,14,FALSE),VLOOKUP(A53,BaseDados,9,FALSE),VLOOKUP(A53,BaseDados,16,FALSE),VLOOKUP(A53,BaseDados,18,FALSE),VLOOKUP(A53,BaseDados,20,FALSE),VLOOKUP(A53,BaseDados,21,FALSE),VLOOKUP(A53,BaseDados,22,FALSE))</f>
        <v>473.53</v>
      </c>
      <c r="M53" s="17">
        <f>SUM(VLOOKUP(A53,BaseDados,15,FALSE))</f>
        <v>28.32</v>
      </c>
      <c r="N53" s="17">
        <f>VLOOKUP(A53,BaseDados,17,FALSE)</f>
        <v>0</v>
      </c>
      <c r="O53" s="19">
        <f>VLOOKUP(A53,BaseDados,35,FALSE)</f>
        <v>0</v>
      </c>
      <c r="P53" s="18">
        <f>SUM(J53:O53)</f>
        <v>807.22</v>
      </c>
      <c r="Q53" s="18">
        <f>I53-P53</f>
        <v>2024.89</v>
      </c>
      <c r="R53" s="20"/>
      <c r="S53" s="15"/>
      <c r="T53" s="15"/>
    </row>
    <row r="54" spans="1:21" s="21" customFormat="1" ht="15" customHeight="1" x14ac:dyDescent="0.2">
      <c r="A54" s="16" t="s">
        <v>69</v>
      </c>
      <c r="B54" s="17">
        <f>VLOOKUP(A54,BaseDados,2,FALSE)</f>
        <v>2975.48</v>
      </c>
      <c r="C54" s="17">
        <f>VLOOKUP(A54,BaseDados,3,FALSE)</f>
        <v>0</v>
      </c>
      <c r="D54" s="17">
        <f>VLOOKUP(A54,BaseDados,35,FALSE)</f>
        <v>0</v>
      </c>
      <c r="E54" s="17">
        <f>VLOOKUP(A54,BaseDados,35,FALSE)</f>
        <v>0</v>
      </c>
      <c r="F54" s="17">
        <f>VLOOKUP(A54,BaseDados,6,FALSE)</f>
        <v>0</v>
      </c>
      <c r="G54" s="17">
        <f>VLOOKUP(A54,BaseDados,4,FALSE)</f>
        <v>0</v>
      </c>
      <c r="H54" s="17">
        <f>VLOOKUP(A54,BaseDados,5,FALSE)</f>
        <v>0</v>
      </c>
      <c r="I54" s="18">
        <f>SUM(B54:H54)</f>
        <v>2975.48</v>
      </c>
      <c r="J54" s="17">
        <f>VLOOKUP(A54,BaseDados,7,FALSE)</f>
        <v>245.36</v>
      </c>
      <c r="K54" s="17">
        <f>VLOOKUP(A54,BaseDados,8,FALSE)</f>
        <v>43.27</v>
      </c>
      <c r="L54" s="17">
        <f>SUM(VLOOKUP(A54,BaseDados,10,FALSE),VLOOKUP(A54,BaseDados,11,FALSE),VLOOKUP(A54,BaseDados,12,FALSE),VLOOKUP(A54,BaseDados,13,FALSE),VLOOKUP(A54,BaseDados,14,FALSE),VLOOKUP(A54,BaseDados,9,FALSE),VLOOKUP(A54,BaseDados,16,FALSE),VLOOKUP(A54,BaseDados,18,FALSE),VLOOKUP(A54,BaseDados,20,FALSE),VLOOKUP(A54,BaseDados,21,FALSE),VLOOKUP(A54,BaseDados,22,FALSE))</f>
        <v>439.02</v>
      </c>
      <c r="M54" s="17">
        <f>SUM(VLOOKUP(A54,BaseDados,15,FALSE))</f>
        <v>0</v>
      </c>
      <c r="N54" s="17">
        <f>VLOOKUP(A54,BaseDados,17,FALSE)</f>
        <v>0</v>
      </c>
      <c r="O54" s="19">
        <f>VLOOKUP(A54,BaseDados,35,FALSE)</f>
        <v>0</v>
      </c>
      <c r="P54" s="18">
        <f>SUM(J54:O54)</f>
        <v>727.65</v>
      </c>
      <c r="Q54" s="18">
        <f>I54-P54</f>
        <v>2247.83</v>
      </c>
      <c r="R54" s="20"/>
      <c r="S54" s="15"/>
      <c r="T54" s="15"/>
    </row>
    <row r="55" spans="1:21" s="21" customFormat="1" ht="15" customHeight="1" x14ac:dyDescent="0.2">
      <c r="A55" s="16" t="s">
        <v>70</v>
      </c>
      <c r="B55" s="17">
        <f>VLOOKUP(A55,BaseDados,2,FALSE)</f>
        <v>2832.11</v>
      </c>
      <c r="C55" s="17">
        <f>VLOOKUP(A55,BaseDados,3,FALSE)</f>
        <v>0</v>
      </c>
      <c r="D55" s="17">
        <f>VLOOKUP(A55,BaseDados,35,FALSE)</f>
        <v>0</v>
      </c>
      <c r="E55" s="17">
        <f>VLOOKUP(A55,BaseDados,35,FALSE)</f>
        <v>0</v>
      </c>
      <c r="F55" s="17">
        <f>VLOOKUP(A55,BaseDados,6,FALSE)</f>
        <v>0</v>
      </c>
      <c r="G55" s="17">
        <f>VLOOKUP(A55,BaseDados,4,FALSE)</f>
        <v>0</v>
      </c>
      <c r="H55" s="17">
        <f>VLOOKUP(A55,BaseDados,5,FALSE)</f>
        <v>0</v>
      </c>
      <c r="I55" s="18">
        <f>SUM(B55:H55)</f>
        <v>2832.11</v>
      </c>
      <c r="J55" s="17">
        <f>VLOOKUP(A55,BaseDados,7,FALSE)</f>
        <v>254.88</v>
      </c>
      <c r="K55" s="17">
        <f>VLOOKUP(A55,BaseDados,8,FALSE)</f>
        <v>36.270000000000003</v>
      </c>
      <c r="L55" s="17">
        <f>SUM(VLOOKUP(A55,BaseDados,10,FALSE),VLOOKUP(A55,BaseDados,11,FALSE),VLOOKUP(A55,BaseDados,12,FALSE),VLOOKUP(A55,BaseDados,13,FALSE),VLOOKUP(A55,BaseDados,14,FALSE),VLOOKUP(A55,BaseDados,9,FALSE),VLOOKUP(A55,BaseDados,16,FALSE),VLOOKUP(A55,BaseDados,18,FALSE),VLOOKUP(A55,BaseDados,20,FALSE),VLOOKUP(A55,BaseDados,21,FALSE),VLOOKUP(A55,BaseDados,22,FALSE))</f>
        <v>12.03</v>
      </c>
      <c r="M55" s="17">
        <f>SUM(VLOOKUP(A55,BaseDados,15,FALSE))</f>
        <v>0</v>
      </c>
      <c r="N55" s="17">
        <f>VLOOKUP(A55,BaseDados,17,FALSE)</f>
        <v>0</v>
      </c>
      <c r="O55" s="19">
        <f>VLOOKUP(A55,BaseDados,35,FALSE)</f>
        <v>0</v>
      </c>
      <c r="P55" s="18">
        <f>SUM(J55:O55)</f>
        <v>303.17999999999995</v>
      </c>
      <c r="Q55" s="18">
        <f>I55-P55</f>
        <v>2528.9300000000003</v>
      </c>
      <c r="R55" s="20"/>
    </row>
    <row r="56" spans="1:21" s="21" customFormat="1" ht="15" customHeight="1" x14ac:dyDescent="0.2">
      <c r="A56" s="16" t="s">
        <v>71</v>
      </c>
      <c r="B56" s="17">
        <f>VLOOKUP(A56,BaseDados,2,FALSE)</f>
        <v>2975.48</v>
      </c>
      <c r="C56" s="17">
        <f>VLOOKUP(A56,BaseDados,3,FALSE)</f>
        <v>0</v>
      </c>
      <c r="D56" s="17">
        <f>VLOOKUP(A56,BaseDados,35,FALSE)</f>
        <v>0</v>
      </c>
      <c r="E56" s="17">
        <f>VLOOKUP(A56,BaseDados,35,FALSE)</f>
        <v>0</v>
      </c>
      <c r="F56" s="17">
        <f>VLOOKUP(A56,BaseDados,6,FALSE)</f>
        <v>0</v>
      </c>
      <c r="G56" s="17">
        <f>VLOOKUP(A56,BaseDados,4,FALSE)</f>
        <v>0</v>
      </c>
      <c r="H56" s="17">
        <f>VLOOKUP(A56,BaseDados,5,FALSE)</f>
        <v>570</v>
      </c>
      <c r="I56" s="18">
        <f>SUM(B56:H56)</f>
        <v>3545.48</v>
      </c>
      <c r="J56" s="17">
        <f>VLOOKUP(A56,BaseDados,7,FALSE)</f>
        <v>390</v>
      </c>
      <c r="K56" s="17">
        <f>VLOOKUP(A56,BaseDados,8,FALSE)</f>
        <v>118.52</v>
      </c>
      <c r="L56" s="17">
        <f>SUM(VLOOKUP(A56,BaseDados,10,FALSE),VLOOKUP(A56,BaseDados,11,FALSE),VLOOKUP(A56,BaseDados,12,FALSE),VLOOKUP(A56,BaseDados,13,FALSE),VLOOKUP(A56,BaseDados,14,FALSE),VLOOKUP(A56,BaseDados,9,FALSE),VLOOKUP(A56,BaseDados,16,FALSE),VLOOKUP(A56,BaseDados,18,FALSE),VLOOKUP(A56,BaseDados,20,FALSE),VLOOKUP(A56,BaseDados,21,FALSE),VLOOKUP(A56,BaseDados,22,FALSE))</f>
        <v>190.56</v>
      </c>
      <c r="M56" s="17">
        <f>SUM(VLOOKUP(A56,BaseDados,15,FALSE))</f>
        <v>29.75</v>
      </c>
      <c r="N56" s="17">
        <f>VLOOKUP(A56,BaseDados,17,FALSE)</f>
        <v>0</v>
      </c>
      <c r="O56" s="19">
        <f>VLOOKUP(A56,BaseDados,35,FALSE)</f>
        <v>0</v>
      </c>
      <c r="P56" s="18">
        <f>SUM(J56:O56)</f>
        <v>728.82999999999993</v>
      </c>
      <c r="Q56" s="18">
        <f>I56-P56</f>
        <v>2816.65</v>
      </c>
      <c r="R56" s="20"/>
      <c r="S56" s="15"/>
      <c r="T56" s="15"/>
    </row>
    <row r="57" spans="1:21" s="21" customFormat="1" ht="15" customHeight="1" x14ac:dyDescent="0.2">
      <c r="A57" s="16" t="s">
        <v>72</v>
      </c>
      <c r="B57" s="17">
        <f>VLOOKUP(A57,BaseDados,2,FALSE)</f>
        <v>9289.93</v>
      </c>
      <c r="C57" s="17">
        <f>VLOOKUP(A57,BaseDados,3,FALSE)</f>
        <v>0</v>
      </c>
      <c r="D57" s="17">
        <f>VLOOKUP(A57,BaseDados,35,FALSE)</f>
        <v>0</v>
      </c>
      <c r="E57" s="17">
        <f>VLOOKUP(A57,BaseDados,35,FALSE)</f>
        <v>0</v>
      </c>
      <c r="F57" s="17">
        <f>VLOOKUP(A57,BaseDados,6,FALSE)</f>
        <v>0</v>
      </c>
      <c r="G57" s="17">
        <f>VLOOKUP(A57,BaseDados,4,FALSE)</f>
        <v>0</v>
      </c>
      <c r="H57" s="17">
        <f>VLOOKUP(A57,BaseDados,5,FALSE)</f>
        <v>928.99</v>
      </c>
      <c r="I57" s="18">
        <f>SUM(B57:H57)</f>
        <v>10218.92</v>
      </c>
      <c r="J57" s="17">
        <f>VLOOKUP(A57,BaseDados,7,FALSE)</f>
        <v>671.11</v>
      </c>
      <c r="K57" s="17">
        <f>VLOOKUP(A57,BaseDados,8,FALSE)</f>
        <v>1756.29</v>
      </c>
      <c r="L57" s="17">
        <f>SUM(VLOOKUP(A57,BaseDados,10,FALSE),VLOOKUP(A57,BaseDados,11,FALSE),VLOOKUP(A57,BaseDados,12,FALSE),VLOOKUP(A57,BaseDados,13,FALSE),VLOOKUP(A57,BaseDados,14,FALSE),VLOOKUP(A57,BaseDados,9,FALSE),VLOOKUP(A57,BaseDados,16,FALSE),VLOOKUP(A57,BaseDados,18,FALSE),VLOOKUP(A57,BaseDados,20,FALSE),VLOOKUP(A57,BaseDados,21,FALSE),VLOOKUP(A57,BaseDados,22,FALSE))</f>
        <v>316.53999999999996</v>
      </c>
      <c r="M57" s="17">
        <f>SUM(VLOOKUP(A57,BaseDados,15,FALSE))</f>
        <v>0</v>
      </c>
      <c r="N57" s="17">
        <f>VLOOKUP(A57,BaseDados,17,FALSE)</f>
        <v>0</v>
      </c>
      <c r="O57" s="19">
        <f>VLOOKUP(A57,BaseDados,35,FALSE)</f>
        <v>0</v>
      </c>
      <c r="P57" s="18">
        <f>SUM(J57:O57)</f>
        <v>2743.94</v>
      </c>
      <c r="Q57" s="18">
        <f>I57-P57</f>
        <v>7474.98</v>
      </c>
      <c r="R57" s="20"/>
      <c r="S57" s="15"/>
      <c r="T57" s="15"/>
    </row>
    <row r="58" spans="1:21" s="21" customFormat="1" ht="15" customHeight="1" x14ac:dyDescent="0.2">
      <c r="A58" s="16" t="s">
        <v>73</v>
      </c>
      <c r="B58" s="17">
        <f>VLOOKUP(A58,BaseDados,2,FALSE)</f>
        <v>7609.07</v>
      </c>
      <c r="C58" s="17">
        <f>VLOOKUP(A58,BaseDados,3,FALSE)</f>
        <v>5072.71</v>
      </c>
      <c r="D58" s="17">
        <f>VLOOKUP(A58,BaseDados,35,FALSE)</f>
        <v>0</v>
      </c>
      <c r="E58" s="17">
        <f>VLOOKUP(A58,BaseDados,35,FALSE)</f>
        <v>0</v>
      </c>
      <c r="F58" s="17">
        <f>VLOOKUP(A58,BaseDados,6,FALSE)</f>
        <v>0</v>
      </c>
      <c r="G58" s="17">
        <f>VLOOKUP(A58,BaseDados,4,FALSE)</f>
        <v>0</v>
      </c>
      <c r="H58" s="17">
        <f>VLOOKUP(A58,BaseDados,5,FALSE)</f>
        <v>0</v>
      </c>
      <c r="I58" s="18">
        <f>SUM(B58:H58)</f>
        <v>12681.779999999999</v>
      </c>
      <c r="J58" s="17">
        <f>VLOOKUP(A58,BaseDados,7,FALSE)</f>
        <v>671.11</v>
      </c>
      <c r="K58" s="17">
        <f>VLOOKUP(A58,BaseDados,8,FALSE)</f>
        <v>1571.71</v>
      </c>
      <c r="L58" s="17">
        <f>SUM(VLOOKUP(A58,BaseDados,10,FALSE),VLOOKUP(A58,BaseDados,11,FALSE),VLOOKUP(A58,BaseDados,12,FALSE),VLOOKUP(A58,BaseDados,13,FALSE),VLOOKUP(A58,BaseDados,14,FALSE),VLOOKUP(A58,BaseDados,9,FALSE),VLOOKUP(A58,BaseDados,16,FALSE),VLOOKUP(A58,BaseDados,18,FALSE),VLOOKUP(A58,BaseDados,20,FALSE),VLOOKUP(A58,BaseDados,21,FALSE),VLOOKUP(A58,BaseDados,22,FALSE))</f>
        <v>9.02</v>
      </c>
      <c r="M58" s="17">
        <f>SUM(VLOOKUP(A58,BaseDados,15,FALSE))</f>
        <v>114.14</v>
      </c>
      <c r="N58" s="17">
        <f>VLOOKUP(A58,BaseDados,17,FALSE)</f>
        <v>4135.04</v>
      </c>
      <c r="O58" s="19">
        <f>VLOOKUP(A58,BaseDados,35,FALSE)</f>
        <v>0</v>
      </c>
      <c r="P58" s="18">
        <f>SUM(J58:O58)</f>
        <v>6501.02</v>
      </c>
      <c r="Q58" s="18">
        <f>I58-P58</f>
        <v>6180.7599999999984</v>
      </c>
      <c r="R58" s="20"/>
      <c r="S58" s="15"/>
      <c r="T58" s="15"/>
    </row>
    <row r="59" spans="1:21" s="21" customFormat="1" ht="15" customHeight="1" x14ac:dyDescent="0.2">
      <c r="A59" s="16" t="s">
        <v>74</v>
      </c>
      <c r="B59" s="17">
        <f>VLOOKUP(A59,BaseDados,2,FALSE)</f>
        <v>2975.48</v>
      </c>
      <c r="C59" s="17">
        <f>VLOOKUP(A59,BaseDados,3,FALSE)</f>
        <v>0</v>
      </c>
      <c r="D59" s="17">
        <f>VLOOKUP(A59,BaseDados,35,FALSE)</f>
        <v>0</v>
      </c>
      <c r="E59" s="17">
        <f>VLOOKUP(A59,BaseDados,35,FALSE)</f>
        <v>0</v>
      </c>
      <c r="F59" s="17">
        <f>VLOOKUP(A59,BaseDados,6,FALSE)</f>
        <v>0</v>
      </c>
      <c r="G59" s="17">
        <f>VLOOKUP(A59,BaseDados,4,FALSE)</f>
        <v>20.76</v>
      </c>
      <c r="H59" s="17">
        <f>VLOOKUP(A59,BaseDados,5,FALSE)</f>
        <v>0</v>
      </c>
      <c r="I59" s="18">
        <f>SUM(B59:H59)</f>
        <v>2996.2400000000002</v>
      </c>
      <c r="J59" s="17">
        <f>VLOOKUP(A59,BaseDados,7,FALSE)</f>
        <v>269.66000000000003</v>
      </c>
      <c r="K59" s="17">
        <f>VLOOKUP(A59,BaseDados,8,FALSE)</f>
        <v>47.47</v>
      </c>
      <c r="L59" s="17">
        <f>SUM(VLOOKUP(A59,BaseDados,10,FALSE),VLOOKUP(A59,BaseDados,11,FALSE),VLOOKUP(A59,BaseDados,12,FALSE),VLOOKUP(A59,BaseDados,13,FALSE),VLOOKUP(A59,BaseDados,14,FALSE),VLOOKUP(A59,BaseDados,9,FALSE),VLOOKUP(A59,BaseDados,16,FALSE),VLOOKUP(A59,BaseDados,18,FALSE),VLOOKUP(A59,BaseDados,20,FALSE),VLOOKUP(A59,BaseDados,21,FALSE),VLOOKUP(A59,BaseDados,22,FALSE))</f>
        <v>655.05999999999995</v>
      </c>
      <c r="M59" s="17">
        <f>SUM(VLOOKUP(A59,BaseDados,15,FALSE))</f>
        <v>0</v>
      </c>
      <c r="N59" s="17">
        <f>VLOOKUP(A59,BaseDados,17,FALSE)</f>
        <v>0</v>
      </c>
      <c r="O59" s="19">
        <f>VLOOKUP(A59,BaseDados,35,FALSE)</f>
        <v>0</v>
      </c>
      <c r="P59" s="18">
        <f>SUM(J59:O59)</f>
        <v>972.18999999999994</v>
      </c>
      <c r="Q59" s="18">
        <f>I59-P59</f>
        <v>2024.0500000000002</v>
      </c>
      <c r="R59" s="20"/>
      <c r="S59" s="15"/>
      <c r="T59" s="15"/>
    </row>
    <row r="60" spans="1:21" s="21" customFormat="1" ht="15" customHeight="1" x14ac:dyDescent="0.2">
      <c r="A60" s="16" t="s">
        <v>75</v>
      </c>
      <c r="B60" s="17">
        <f>VLOOKUP(A60,BaseDados,2,FALSE)</f>
        <v>9289.93</v>
      </c>
      <c r="C60" s="17">
        <f>VLOOKUP(A60,BaseDados,3,FALSE)</f>
        <v>0</v>
      </c>
      <c r="D60" s="17">
        <f>VLOOKUP(A60,BaseDados,35,FALSE)</f>
        <v>0</v>
      </c>
      <c r="E60" s="17">
        <f>VLOOKUP(A60,BaseDados,35,FALSE)</f>
        <v>0</v>
      </c>
      <c r="F60" s="17">
        <f>VLOOKUP(A60,BaseDados,6,FALSE)</f>
        <v>0</v>
      </c>
      <c r="G60" s="17">
        <f>VLOOKUP(A60,BaseDados,4,FALSE)</f>
        <v>0</v>
      </c>
      <c r="H60" s="17">
        <f>VLOOKUP(A60,BaseDados,5,FALSE)</f>
        <v>1857.98</v>
      </c>
      <c r="I60" s="18">
        <f>SUM(B60:H60)</f>
        <v>11147.91</v>
      </c>
      <c r="J60" s="17">
        <f>VLOOKUP(A60,BaseDados,7,FALSE)</f>
        <v>671.11</v>
      </c>
      <c r="K60" s="17">
        <f>VLOOKUP(A60,BaseDados,8,FALSE)</f>
        <v>2011.76</v>
      </c>
      <c r="L60" s="17">
        <f>SUM(VLOOKUP(A60,BaseDados,10,FALSE),VLOOKUP(A60,BaseDados,11,FALSE),VLOOKUP(A60,BaseDados,12,FALSE),VLOOKUP(A60,BaseDados,13,FALSE),VLOOKUP(A60,BaseDados,14,FALSE),VLOOKUP(A60,BaseDados,9,FALSE),VLOOKUP(A60,BaseDados,16,FALSE),VLOOKUP(A60,BaseDados,18,FALSE),VLOOKUP(A60,BaseDados,20,FALSE),VLOOKUP(A60,BaseDados,21,FALSE),VLOOKUP(A60,BaseDados,22,FALSE))</f>
        <v>12.03</v>
      </c>
      <c r="M60" s="17">
        <f>SUM(VLOOKUP(A60,BaseDados,15,FALSE))</f>
        <v>0</v>
      </c>
      <c r="N60" s="17">
        <f>VLOOKUP(A60,BaseDados,17,FALSE)</f>
        <v>0</v>
      </c>
      <c r="O60" s="19">
        <f>VLOOKUP(A60,BaseDados,35,FALSE)</f>
        <v>0</v>
      </c>
      <c r="P60" s="18">
        <f>SUM(J60:O60)</f>
        <v>2694.9</v>
      </c>
      <c r="Q60" s="18">
        <f>I60-P60</f>
        <v>8453.01</v>
      </c>
      <c r="R60" s="20"/>
      <c r="S60" s="15"/>
      <c r="T60" s="15"/>
    </row>
    <row r="61" spans="1:21" s="21" customFormat="1" ht="15" customHeight="1" x14ac:dyDescent="0.2">
      <c r="A61" s="16" t="s">
        <v>76</v>
      </c>
      <c r="B61" s="17">
        <f>VLOOKUP(A61,BaseDados,2,FALSE)</f>
        <v>2975.48</v>
      </c>
      <c r="C61" s="17">
        <f>VLOOKUP(A61,BaseDados,3,FALSE)</f>
        <v>0</v>
      </c>
      <c r="D61" s="17">
        <f>VLOOKUP(A61,BaseDados,35,FALSE)</f>
        <v>0</v>
      </c>
      <c r="E61" s="17">
        <f>VLOOKUP(A61,BaseDados,35,FALSE)</f>
        <v>0</v>
      </c>
      <c r="F61" s="17">
        <f>VLOOKUP(A61,BaseDados,6,FALSE)</f>
        <v>0</v>
      </c>
      <c r="G61" s="17">
        <f>VLOOKUP(A61,BaseDados,4,FALSE)</f>
        <v>14.76</v>
      </c>
      <c r="H61" s="17">
        <f>VLOOKUP(A61,BaseDados,5,FALSE)</f>
        <v>0</v>
      </c>
      <c r="I61" s="18">
        <f>SUM(B61:H61)</f>
        <v>2990.2400000000002</v>
      </c>
      <c r="J61" s="17">
        <f>VLOOKUP(A61,BaseDados,7,FALSE)</f>
        <v>269.12</v>
      </c>
      <c r="K61" s="17">
        <f>VLOOKUP(A61,BaseDados,8,FALSE)</f>
        <v>61.28</v>
      </c>
      <c r="L61" s="17">
        <f>SUM(VLOOKUP(A61,BaseDados,10,FALSE),VLOOKUP(A61,BaseDados,11,FALSE),VLOOKUP(A61,BaseDados,12,FALSE),VLOOKUP(A61,BaseDados,13,FALSE),VLOOKUP(A61,BaseDados,14,FALSE),VLOOKUP(A61,BaseDados,9,FALSE),VLOOKUP(A61,BaseDados,16,FALSE),VLOOKUP(A61,BaseDados,18,FALSE),VLOOKUP(A61,BaseDados,20,FALSE),VLOOKUP(A61,BaseDados,21,FALSE),VLOOKUP(A61,BaseDados,22,FALSE))</f>
        <v>190.56</v>
      </c>
      <c r="M61" s="17">
        <f>SUM(VLOOKUP(A61,BaseDados,15,FALSE))</f>
        <v>0</v>
      </c>
      <c r="N61" s="17">
        <f>VLOOKUP(A61,BaseDados,17,FALSE)</f>
        <v>0</v>
      </c>
      <c r="O61" s="19">
        <f>VLOOKUP(A61,BaseDados,35,FALSE)</f>
        <v>0</v>
      </c>
      <c r="P61" s="18">
        <f>SUM(J61:O61)</f>
        <v>520.96</v>
      </c>
      <c r="Q61" s="18">
        <f>I61-P61</f>
        <v>2469.2800000000002</v>
      </c>
      <c r="R61" s="20"/>
      <c r="S61" s="15"/>
      <c r="T61" s="15"/>
    </row>
    <row r="62" spans="1:21" s="21" customFormat="1" ht="15" customHeight="1" x14ac:dyDescent="0.2">
      <c r="A62" s="16" t="s">
        <v>77</v>
      </c>
      <c r="B62" s="17">
        <f>VLOOKUP(A62,BaseDados,2,FALSE)</f>
        <v>8484.4</v>
      </c>
      <c r="C62" s="17">
        <f>VLOOKUP(A62,BaseDados,3,FALSE)</f>
        <v>19539.84</v>
      </c>
      <c r="D62" s="17">
        <f>VLOOKUP(A62,BaseDados,35,FALSE)</f>
        <v>0</v>
      </c>
      <c r="E62" s="17">
        <f>VLOOKUP(A62,BaseDados,35,FALSE)</f>
        <v>0</v>
      </c>
      <c r="F62" s="17">
        <f>VLOOKUP(A62,BaseDados,6,FALSE)</f>
        <v>0</v>
      </c>
      <c r="G62" s="17">
        <f>VLOOKUP(A62,BaseDados,4,FALSE)</f>
        <v>0</v>
      </c>
      <c r="H62" s="17">
        <f>VLOOKUP(A62,BaseDados,5,FALSE)</f>
        <v>0</v>
      </c>
      <c r="I62" s="18">
        <f>SUM(B62:H62)</f>
        <v>28024.239999999998</v>
      </c>
      <c r="J62" s="17">
        <f>VLOOKUP(A62,BaseDados,7,FALSE)</f>
        <v>671.11</v>
      </c>
      <c r="K62" s="17">
        <f>VLOOKUP(A62,BaseDados,8,FALSE)</f>
        <v>5679.12</v>
      </c>
      <c r="L62" s="17">
        <f>SUM(VLOOKUP(A62,BaseDados,10,FALSE),VLOOKUP(A62,BaseDados,11,FALSE),VLOOKUP(A62,BaseDados,12,FALSE),VLOOKUP(A62,BaseDados,13,FALSE),VLOOKUP(A62,BaseDados,14,FALSE),VLOOKUP(A62,BaseDados,9,FALSE),VLOOKUP(A62,BaseDados,16,FALSE),VLOOKUP(A62,BaseDados,18,FALSE),VLOOKUP(A62,BaseDados,20,FALSE),VLOOKUP(A62,BaseDados,21,FALSE),VLOOKUP(A62,BaseDados,22,FALSE))</f>
        <v>232.16</v>
      </c>
      <c r="M62" s="17">
        <f>SUM(VLOOKUP(A62,BaseDados,15,FALSE))</f>
        <v>0</v>
      </c>
      <c r="N62" s="17">
        <f>VLOOKUP(A62,BaseDados,17,FALSE)</f>
        <v>14622.19</v>
      </c>
      <c r="O62" s="19">
        <f>VLOOKUP(A62,BaseDados,35,FALSE)</f>
        <v>0</v>
      </c>
      <c r="P62" s="18">
        <f>SUM(J62:O62)</f>
        <v>21204.58</v>
      </c>
      <c r="Q62" s="18">
        <f>I62-P62</f>
        <v>6819.6599999999962</v>
      </c>
      <c r="R62" s="20"/>
      <c r="S62" s="15"/>
      <c r="T62" s="15"/>
    </row>
    <row r="63" spans="1:21" s="21" customFormat="1" ht="15" customHeight="1" x14ac:dyDescent="0.2">
      <c r="A63" s="16" t="s">
        <v>78</v>
      </c>
      <c r="B63" s="17">
        <f>VLOOKUP(A63,BaseDados,2,FALSE)</f>
        <v>4606.75</v>
      </c>
      <c r="C63" s="17">
        <f>VLOOKUP(A63,BaseDados,3,FALSE)</f>
        <v>2277.08</v>
      </c>
      <c r="D63" s="17">
        <f>VLOOKUP(A63,BaseDados,35,FALSE)</f>
        <v>0</v>
      </c>
      <c r="E63" s="17">
        <f>VLOOKUP(A63,BaseDados,35,FALSE)</f>
        <v>0</v>
      </c>
      <c r="F63" s="17">
        <f>VLOOKUP(A63,BaseDados,6,FALSE)</f>
        <v>0</v>
      </c>
      <c r="G63" s="17">
        <f>VLOOKUP(A63,BaseDados,4,FALSE)</f>
        <v>0</v>
      </c>
      <c r="H63" s="17">
        <f>VLOOKUP(A63,BaseDados,5,FALSE)</f>
        <v>4010.05</v>
      </c>
      <c r="I63" s="18">
        <f>SUM(B63:H63)</f>
        <v>10893.880000000001</v>
      </c>
      <c r="J63" s="17">
        <f>VLOOKUP(A63,BaseDados,7,FALSE)</f>
        <v>671.11</v>
      </c>
      <c r="K63" s="17">
        <f>VLOOKUP(A63,BaseDados,8,FALSE)</f>
        <v>1384.67</v>
      </c>
      <c r="L63" s="17">
        <f>SUM(VLOOKUP(A63,BaseDados,10,FALSE),VLOOKUP(A63,BaseDados,11,FALSE),VLOOKUP(A63,BaseDados,12,FALSE),VLOOKUP(A63,BaseDados,13,FALSE),VLOOKUP(A63,BaseDados,14,FALSE),VLOOKUP(A63,BaseDados,9,FALSE),VLOOKUP(A63,BaseDados,16,FALSE),VLOOKUP(A63,BaseDados,18,FALSE),VLOOKUP(A63,BaseDados,20,FALSE),VLOOKUP(A63,BaseDados,21,FALSE),VLOOKUP(A63,BaseDados,22,FALSE))</f>
        <v>33.950000000000003</v>
      </c>
      <c r="M63" s="17">
        <f>SUM(VLOOKUP(A63,BaseDados,15,FALSE))</f>
        <v>55.28</v>
      </c>
      <c r="N63" s="17">
        <f>VLOOKUP(A63,BaseDados,17,FALSE)</f>
        <v>2059.54</v>
      </c>
      <c r="O63" s="19">
        <f>VLOOKUP(A63,BaseDados,35,FALSE)</f>
        <v>0</v>
      </c>
      <c r="P63" s="18">
        <f>SUM(J63:O63)</f>
        <v>4204.55</v>
      </c>
      <c r="Q63" s="18">
        <f>I63-P63</f>
        <v>6689.3300000000008</v>
      </c>
      <c r="R63" s="20"/>
      <c r="S63" s="15"/>
      <c r="T63" s="15"/>
    </row>
    <row r="64" spans="1:21" s="21" customFormat="1" ht="15" customHeight="1" x14ac:dyDescent="0.2">
      <c r="A64" s="16" t="s">
        <v>79</v>
      </c>
      <c r="B64" s="17">
        <f>VLOOKUP(A64,BaseDados,2,FALSE)</f>
        <v>2975.48</v>
      </c>
      <c r="C64" s="17">
        <f>VLOOKUP(A64,BaseDados,3,FALSE)</f>
        <v>0</v>
      </c>
      <c r="D64" s="17">
        <f>VLOOKUP(A64,BaseDados,35,FALSE)</f>
        <v>0</v>
      </c>
      <c r="E64" s="17">
        <f>VLOOKUP(A64,BaseDados,35,FALSE)</f>
        <v>0</v>
      </c>
      <c r="F64" s="17">
        <f>VLOOKUP(A64,BaseDados,6,FALSE)</f>
        <v>0</v>
      </c>
      <c r="G64" s="17">
        <f>VLOOKUP(A64,BaseDados,4,FALSE)</f>
        <v>313.67</v>
      </c>
      <c r="H64" s="17">
        <f>VLOOKUP(A64,BaseDados,5,FALSE)</f>
        <v>570</v>
      </c>
      <c r="I64" s="18">
        <f>SUM(B64:H64)</f>
        <v>3859.15</v>
      </c>
      <c r="J64" s="17">
        <f>VLOOKUP(A64,BaseDados,7,FALSE)</f>
        <v>424.5</v>
      </c>
      <c r="K64" s="17">
        <f>VLOOKUP(A64,BaseDados,8,FALSE)</f>
        <v>160.4</v>
      </c>
      <c r="L64" s="17">
        <f>SUM(VLOOKUP(A64,BaseDados,10,FALSE),VLOOKUP(A64,BaseDados,11,FALSE),VLOOKUP(A64,BaseDados,12,FALSE),VLOOKUP(A64,BaseDados,13,FALSE),VLOOKUP(A64,BaseDados,14,FALSE),VLOOKUP(A64,BaseDados,9,FALSE),VLOOKUP(A64,BaseDados,16,FALSE),VLOOKUP(A64,BaseDados,18,FALSE),VLOOKUP(A64,BaseDados,20,FALSE),VLOOKUP(A64,BaseDados,21,FALSE),VLOOKUP(A64,BaseDados,22,FALSE))</f>
        <v>249.74</v>
      </c>
      <c r="M64" s="17">
        <f>SUM(VLOOKUP(A64,BaseDados,15,FALSE))</f>
        <v>29.75</v>
      </c>
      <c r="N64" s="17">
        <f>VLOOKUP(A64,BaseDados,17,FALSE)</f>
        <v>0</v>
      </c>
      <c r="O64" s="19">
        <f>VLOOKUP(A64,BaseDados,35,FALSE)</f>
        <v>0</v>
      </c>
      <c r="P64" s="18">
        <f>SUM(J64:O64)</f>
        <v>864.39</v>
      </c>
      <c r="Q64" s="18">
        <f>I64-P64</f>
        <v>2994.76</v>
      </c>
      <c r="R64" s="20"/>
      <c r="S64" s="15"/>
      <c r="T64" s="15"/>
    </row>
    <row r="65" spans="1:21" s="21" customFormat="1" ht="15" customHeight="1" x14ac:dyDescent="0.2">
      <c r="A65" s="16" t="s">
        <v>80</v>
      </c>
      <c r="B65" s="17">
        <f>VLOOKUP(A65,BaseDados,2,FALSE)</f>
        <v>4957.45</v>
      </c>
      <c r="C65" s="17">
        <f>VLOOKUP(A65,BaseDados,3,FALSE)</f>
        <v>18409.89</v>
      </c>
      <c r="D65" s="17">
        <f>VLOOKUP(A65,BaseDados,35,FALSE)</f>
        <v>0</v>
      </c>
      <c r="E65" s="17">
        <f>VLOOKUP(A65,BaseDados,35,FALSE)</f>
        <v>0</v>
      </c>
      <c r="F65" s="17">
        <f>VLOOKUP(A65,BaseDados,6,FALSE)</f>
        <v>0</v>
      </c>
      <c r="G65" s="17">
        <f>VLOOKUP(A65,BaseDados,4,FALSE)</f>
        <v>0</v>
      </c>
      <c r="H65" s="17">
        <f>VLOOKUP(A65,BaseDados,5,FALSE)</f>
        <v>0</v>
      </c>
      <c r="I65" s="18">
        <f>SUM(B65:H65)</f>
        <v>23367.34</v>
      </c>
      <c r="J65" s="17">
        <f>VLOOKUP(A65,BaseDados,7,FALSE)</f>
        <v>671.11</v>
      </c>
      <c r="K65" s="17">
        <f>VLOOKUP(A65,BaseDados,8,FALSE)</f>
        <v>3334.42</v>
      </c>
      <c r="L65" s="17">
        <f>SUM(VLOOKUP(A65,BaseDados,10,FALSE),VLOOKUP(A65,BaseDados,11,FALSE),VLOOKUP(A65,BaseDados,12,FALSE),VLOOKUP(A65,BaseDados,13,FALSE),VLOOKUP(A65,BaseDados,14,FALSE),VLOOKUP(A65,BaseDados,9,FALSE),VLOOKUP(A65,BaseDados,16,FALSE),VLOOKUP(A65,BaseDados,18,FALSE),VLOOKUP(A65,BaseDados,20,FALSE),VLOOKUP(A65,BaseDados,21,FALSE),VLOOKUP(A65,BaseDados,22,FALSE))</f>
        <v>6.39</v>
      </c>
      <c r="M65" s="17">
        <f>SUM(VLOOKUP(A65,BaseDados,15,FALSE))</f>
        <v>0</v>
      </c>
      <c r="N65" s="17">
        <f>VLOOKUP(A65,BaseDados,17,FALSE)</f>
        <v>14919.16</v>
      </c>
      <c r="O65" s="19">
        <f>VLOOKUP(A65,BaseDados,35,FALSE)</f>
        <v>0</v>
      </c>
      <c r="P65" s="18">
        <f>SUM(J65:O65)</f>
        <v>18931.080000000002</v>
      </c>
      <c r="Q65" s="18">
        <f>I65-P65</f>
        <v>4436.2599999999984</v>
      </c>
      <c r="R65" s="20"/>
      <c r="S65" s="15"/>
      <c r="T65" s="15"/>
    </row>
    <row r="66" spans="1:21" s="21" customFormat="1" ht="15" customHeight="1" x14ac:dyDescent="0.2">
      <c r="A66" s="16" t="s">
        <v>81</v>
      </c>
      <c r="B66" s="17">
        <f>VLOOKUP(A66,BaseDados,2,FALSE)</f>
        <v>2975.48</v>
      </c>
      <c r="C66" s="17">
        <f>VLOOKUP(A66,BaseDados,3,FALSE)</f>
        <v>0</v>
      </c>
      <c r="D66" s="17">
        <f>VLOOKUP(A66,BaseDados,35,FALSE)</f>
        <v>0</v>
      </c>
      <c r="E66" s="17">
        <f>VLOOKUP(A66,BaseDados,35,FALSE)</f>
        <v>0</v>
      </c>
      <c r="F66" s="17">
        <f>VLOOKUP(A66,BaseDados,6,FALSE)</f>
        <v>0</v>
      </c>
      <c r="G66" s="17">
        <f>VLOOKUP(A66,BaseDados,4,FALSE)</f>
        <v>778.03</v>
      </c>
      <c r="H66" s="17">
        <f>VLOOKUP(A66,BaseDados,5,FALSE)</f>
        <v>0</v>
      </c>
      <c r="I66" s="18">
        <f>SUM(B66:H66)</f>
        <v>3753.51</v>
      </c>
      <c r="J66" s="17">
        <f>VLOOKUP(A66,BaseDados,7,FALSE)</f>
        <v>412.88</v>
      </c>
      <c r="K66" s="17">
        <f>VLOOKUP(A66,BaseDados,8,FALSE)</f>
        <v>117.86</v>
      </c>
      <c r="L66" s="17">
        <f>SUM(VLOOKUP(A66,BaseDados,10,FALSE),VLOOKUP(A66,BaseDados,11,FALSE),VLOOKUP(A66,BaseDados,12,FALSE),VLOOKUP(A66,BaseDados,13,FALSE),VLOOKUP(A66,BaseDados,14,FALSE),VLOOKUP(A66,BaseDados,9,FALSE),VLOOKUP(A66,BaseDados,16,FALSE),VLOOKUP(A66,BaseDados,18,FALSE),VLOOKUP(A66,BaseDados,20,FALSE),VLOOKUP(A66,BaseDados,21,FALSE),VLOOKUP(A66,BaseDados,22,FALSE))</f>
        <v>519.17000000000007</v>
      </c>
      <c r="M66" s="17">
        <f>SUM(VLOOKUP(A66,BaseDados,15,FALSE))</f>
        <v>29.75</v>
      </c>
      <c r="N66" s="17">
        <f>VLOOKUP(A66,BaseDados,17,FALSE)</f>
        <v>0</v>
      </c>
      <c r="O66" s="19">
        <f>VLOOKUP(A66,BaseDados,35,FALSE)</f>
        <v>0</v>
      </c>
      <c r="P66" s="18">
        <f>SUM(J66:O66)</f>
        <v>1079.6600000000001</v>
      </c>
      <c r="Q66" s="18">
        <f>I66-P66</f>
        <v>2673.8500000000004</v>
      </c>
      <c r="R66" s="26"/>
      <c r="S66" s="15"/>
      <c r="T66" s="15"/>
    </row>
    <row r="67" spans="1:21" s="21" customFormat="1" ht="15" customHeight="1" x14ac:dyDescent="0.2">
      <c r="A67" s="16" t="s">
        <v>82</v>
      </c>
      <c r="B67" s="17">
        <f>VLOOKUP(A67,BaseDados,2,FALSE)</f>
        <v>1842.7</v>
      </c>
      <c r="C67" s="17">
        <f>VLOOKUP(A67,BaseDados,3,FALSE)</f>
        <v>5454.81</v>
      </c>
      <c r="D67" s="17">
        <f>VLOOKUP(A67,BaseDados,35,FALSE)</f>
        <v>0</v>
      </c>
      <c r="E67" s="17">
        <f>VLOOKUP(A67,BaseDados,35,FALSE)</f>
        <v>0</v>
      </c>
      <c r="F67" s="17">
        <f>VLOOKUP(A67,BaseDados,6,FALSE)</f>
        <v>431.81</v>
      </c>
      <c r="G67" s="17">
        <f>VLOOKUP(A67,BaseDados,4,FALSE)</f>
        <v>0</v>
      </c>
      <c r="H67" s="17">
        <f>VLOOKUP(A67,BaseDados,5,FALSE)</f>
        <v>0</v>
      </c>
      <c r="I67" s="18">
        <f>SUM(B67:H67)</f>
        <v>7729.3200000000006</v>
      </c>
      <c r="J67" s="17">
        <f>VLOOKUP(A67,BaseDados,7,FALSE)</f>
        <v>671.11</v>
      </c>
      <c r="K67" s="17">
        <f>VLOOKUP(A67,BaseDados,8,FALSE)</f>
        <v>465.71</v>
      </c>
      <c r="L67" s="17">
        <f>SUM(VLOOKUP(A67,BaseDados,10,FALSE),VLOOKUP(A67,BaseDados,11,FALSE),VLOOKUP(A67,BaseDados,12,FALSE),VLOOKUP(A67,BaseDados,13,FALSE),VLOOKUP(A67,BaseDados,14,FALSE),VLOOKUP(A67,BaseDados,9,FALSE),VLOOKUP(A67,BaseDados,16,FALSE),VLOOKUP(A67,BaseDados,18,FALSE),VLOOKUP(A67,BaseDados,20,FALSE),VLOOKUP(A67,BaseDados,21,FALSE),VLOOKUP(A67,BaseDados,22,FALSE))</f>
        <v>69.929999999999993</v>
      </c>
      <c r="M67" s="17">
        <f>SUM(VLOOKUP(A67,BaseDados,15,FALSE))</f>
        <v>0</v>
      </c>
      <c r="N67" s="17">
        <f>VLOOKUP(A67,BaseDados,17,FALSE)</f>
        <v>4389.08</v>
      </c>
      <c r="O67" s="19">
        <f>VLOOKUP(A67,BaseDados,35,FALSE)</f>
        <v>0</v>
      </c>
      <c r="P67" s="18">
        <f>SUM(J67:O67)</f>
        <v>5595.83</v>
      </c>
      <c r="Q67" s="18">
        <f>I67-P67</f>
        <v>2133.4900000000007</v>
      </c>
      <c r="R67" s="20"/>
      <c r="S67" s="15"/>
      <c r="T67" s="15"/>
    </row>
    <row r="68" spans="1:21" s="21" customFormat="1" ht="15" customHeight="1" x14ac:dyDescent="0.2">
      <c r="A68" s="16" t="s">
        <v>83</v>
      </c>
      <c r="B68" s="17">
        <f>VLOOKUP(A68,BaseDados,2,FALSE)</f>
        <v>2832.11</v>
      </c>
      <c r="C68" s="17">
        <f>VLOOKUP(A68,BaseDados,3,FALSE)</f>
        <v>0</v>
      </c>
      <c r="D68" s="17">
        <f>VLOOKUP(A68,BaseDados,35,FALSE)</f>
        <v>0</v>
      </c>
      <c r="E68" s="17">
        <f>VLOOKUP(A68,BaseDados,35,FALSE)</f>
        <v>0</v>
      </c>
      <c r="F68" s="17">
        <f>VLOOKUP(A68,BaseDados,6,FALSE)</f>
        <v>0</v>
      </c>
      <c r="G68" s="17">
        <f>VLOOKUP(A68,BaseDados,4,FALSE)</f>
        <v>64.53</v>
      </c>
      <c r="H68" s="17">
        <f>VLOOKUP(A68,BaseDados,5,FALSE)</f>
        <v>300</v>
      </c>
      <c r="I68" s="18">
        <f>SUM(B68:H68)</f>
        <v>3196.6400000000003</v>
      </c>
      <c r="J68" s="17">
        <f>VLOOKUP(A68,BaseDados,7,FALSE)</f>
        <v>351.63</v>
      </c>
      <c r="K68" s="17">
        <f>VLOOKUP(A68,BaseDados,8,FALSE)</f>
        <v>71.95</v>
      </c>
      <c r="L68" s="17">
        <f>SUM(VLOOKUP(A68,BaseDados,10,FALSE),VLOOKUP(A68,BaseDados,11,FALSE),VLOOKUP(A68,BaseDados,12,FALSE),VLOOKUP(A68,BaseDados,13,FALSE),VLOOKUP(A68,BaseDados,14,FALSE),VLOOKUP(A68,BaseDados,9,FALSE),VLOOKUP(A68,BaseDados,16,FALSE),VLOOKUP(A68,BaseDados,18,FALSE),VLOOKUP(A68,BaseDados,20,FALSE),VLOOKUP(A68,BaseDados,21,FALSE),VLOOKUP(A68,BaseDados,22,FALSE))</f>
        <v>181.96</v>
      </c>
      <c r="M68" s="17">
        <f>SUM(VLOOKUP(A68,BaseDados,15,FALSE))</f>
        <v>0</v>
      </c>
      <c r="N68" s="17">
        <f>VLOOKUP(A68,BaseDados,17,FALSE)</f>
        <v>0</v>
      </c>
      <c r="O68" s="19">
        <f>VLOOKUP(A68,BaseDados,35,FALSE)</f>
        <v>0</v>
      </c>
      <c r="P68" s="18">
        <f>SUM(J68:O68)</f>
        <v>605.54</v>
      </c>
      <c r="Q68" s="18">
        <f>I68-P68</f>
        <v>2591.1000000000004</v>
      </c>
      <c r="R68" s="20"/>
      <c r="S68" s="15"/>
      <c r="T68" s="15"/>
    </row>
    <row r="69" spans="1:21" s="21" customFormat="1" ht="15" customHeight="1" x14ac:dyDescent="0.2">
      <c r="A69" s="16" t="s">
        <v>84</v>
      </c>
      <c r="B69" s="17">
        <f>VLOOKUP(A69,BaseDados,2,FALSE)</f>
        <v>168.48</v>
      </c>
      <c r="C69" s="17">
        <f>VLOOKUP(A69,BaseDados,3,FALSE)</f>
        <v>0</v>
      </c>
      <c r="D69" s="17">
        <f>VLOOKUP(A69,BaseDados,35,FALSE)</f>
        <v>0</v>
      </c>
      <c r="E69" s="17">
        <f>VLOOKUP(A69,BaseDados,35,FALSE)</f>
        <v>0</v>
      </c>
      <c r="F69" s="17">
        <f>VLOOKUP(A69,BaseDados,6,FALSE)</f>
        <v>0</v>
      </c>
      <c r="G69" s="17">
        <f>VLOOKUP(A69,BaseDados,4,FALSE)</f>
        <v>0</v>
      </c>
      <c r="H69" s="17">
        <f>VLOOKUP(A69,BaseDados,5,FALSE)</f>
        <v>0</v>
      </c>
      <c r="I69" s="18">
        <f>SUM(B69:H69)</f>
        <v>168.48</v>
      </c>
      <c r="J69" s="17">
        <f>VLOOKUP(A69,BaseDados,7,FALSE)</f>
        <v>0</v>
      </c>
      <c r="K69" s="17">
        <f>VLOOKUP(A69,BaseDados,8,FALSE)</f>
        <v>0</v>
      </c>
      <c r="L69" s="17">
        <f>SUM(VLOOKUP(A69,BaseDados,10,FALSE),VLOOKUP(A69,BaseDados,11,FALSE),VLOOKUP(A69,BaseDados,12,FALSE),VLOOKUP(A69,BaseDados,13,FALSE),VLOOKUP(A69,BaseDados,14,FALSE),VLOOKUP(A69,BaseDados,9,FALSE),VLOOKUP(A69,BaseDados,16,FALSE),VLOOKUP(A69,BaseDados,18,FALSE),VLOOKUP(A69,BaseDados,20,FALSE),VLOOKUP(A69,BaseDados,21,FALSE),VLOOKUP(A69,BaseDados,22,FALSE))</f>
        <v>0</v>
      </c>
      <c r="M69" s="17">
        <f>SUM(VLOOKUP(A69,BaseDados,15,FALSE))</f>
        <v>0</v>
      </c>
      <c r="N69" s="17">
        <f>VLOOKUP(A69,BaseDados,17,FALSE)</f>
        <v>0</v>
      </c>
      <c r="O69" s="19">
        <f>VLOOKUP(A69,BaseDados,35,FALSE)</f>
        <v>0</v>
      </c>
      <c r="P69" s="18">
        <f>SUM(J69:O69)</f>
        <v>0</v>
      </c>
      <c r="Q69" s="18">
        <f>I69-P69</f>
        <v>168.48</v>
      </c>
      <c r="R69" s="20"/>
    </row>
    <row r="70" spans="1:21" s="21" customFormat="1" ht="15" customHeight="1" x14ac:dyDescent="0.2">
      <c r="A70" s="16" t="s">
        <v>85</v>
      </c>
      <c r="B70" s="17">
        <f>VLOOKUP(A70,BaseDados,2,FALSE)</f>
        <v>2975.48</v>
      </c>
      <c r="C70" s="17">
        <f>VLOOKUP(A70,BaseDados,3,FALSE)</f>
        <v>0</v>
      </c>
      <c r="D70" s="17">
        <f>VLOOKUP(A70,BaseDados,35,FALSE)</f>
        <v>0</v>
      </c>
      <c r="E70" s="17">
        <f>VLOOKUP(A70,BaseDados,35,FALSE)</f>
        <v>0</v>
      </c>
      <c r="F70" s="17">
        <f>VLOOKUP(A70,BaseDados,6,FALSE)</f>
        <v>0</v>
      </c>
      <c r="G70" s="17">
        <f>VLOOKUP(A70,BaseDados,4,FALSE)</f>
        <v>98.26</v>
      </c>
      <c r="H70" s="17">
        <f>VLOOKUP(A70,BaseDados,5,FALSE)</f>
        <v>150</v>
      </c>
      <c r="I70" s="18">
        <f>SUM(B70:H70)</f>
        <v>3223.7400000000002</v>
      </c>
      <c r="J70" s="17">
        <f>VLOOKUP(A70,BaseDados,7,FALSE)</f>
        <v>354.61</v>
      </c>
      <c r="K70" s="17">
        <f>VLOOKUP(A70,BaseDados,8,FALSE)</f>
        <v>75.569999999999993</v>
      </c>
      <c r="L70" s="17">
        <f>SUM(VLOOKUP(A70,BaseDados,10,FALSE),VLOOKUP(A70,BaseDados,11,FALSE),VLOOKUP(A70,BaseDados,12,FALSE),VLOOKUP(A70,BaseDados,13,FALSE),VLOOKUP(A70,BaseDados,14,FALSE),VLOOKUP(A70,BaseDados,9,FALSE),VLOOKUP(A70,BaseDados,16,FALSE),VLOOKUP(A70,BaseDados,18,FALSE),VLOOKUP(A70,BaseDados,20,FALSE),VLOOKUP(A70,BaseDados,21,FALSE),VLOOKUP(A70,BaseDados,22,FALSE))</f>
        <v>223.96</v>
      </c>
      <c r="M70" s="17">
        <f>SUM(VLOOKUP(A70,BaseDados,15,FALSE))</f>
        <v>0</v>
      </c>
      <c r="N70" s="17">
        <f>VLOOKUP(A70,BaseDados,17,FALSE)</f>
        <v>0</v>
      </c>
      <c r="O70" s="19">
        <f>VLOOKUP(A70,BaseDados,35,FALSE)</f>
        <v>0</v>
      </c>
      <c r="P70" s="18">
        <f>SUM(J70:O70)</f>
        <v>654.14</v>
      </c>
      <c r="Q70" s="18">
        <f>I70-P70</f>
        <v>2569.6000000000004</v>
      </c>
      <c r="R70" s="20"/>
      <c r="S70" s="15"/>
      <c r="T70" s="15"/>
    </row>
    <row r="71" spans="1:21" s="21" customFormat="1" ht="15" customHeight="1" x14ac:dyDescent="0.2">
      <c r="A71" s="16" t="s">
        <v>86</v>
      </c>
      <c r="B71" s="17">
        <f>VLOOKUP(A71,BaseDados,2,FALSE)</f>
        <v>18221.240000000002</v>
      </c>
      <c r="C71" s="17">
        <f>VLOOKUP(A71,BaseDados,3,FALSE)</f>
        <v>0</v>
      </c>
      <c r="D71" s="17">
        <f>VLOOKUP(A71,BaseDados,35,FALSE)</f>
        <v>0</v>
      </c>
      <c r="E71" s="17">
        <f>VLOOKUP(A71,BaseDados,35,FALSE)</f>
        <v>0</v>
      </c>
      <c r="F71" s="17">
        <f>VLOOKUP(A71,BaseDados,6,FALSE)</f>
        <v>0</v>
      </c>
      <c r="G71" s="17">
        <f>VLOOKUP(A71,BaseDados,4,FALSE)</f>
        <v>0</v>
      </c>
      <c r="H71" s="17">
        <f>VLOOKUP(A71,BaseDados,5,FALSE)</f>
        <v>0</v>
      </c>
      <c r="I71" s="18">
        <f>SUM(B71:H71)</f>
        <v>18221.240000000002</v>
      </c>
      <c r="J71" s="17">
        <f>VLOOKUP(A71,BaseDados,7,FALSE)</f>
        <v>671.11</v>
      </c>
      <c r="K71" s="17">
        <f>VLOOKUP(A71,BaseDados,8,FALSE)</f>
        <v>3852.65</v>
      </c>
      <c r="L71" s="17">
        <f>SUM(VLOOKUP(A71,BaseDados,10,FALSE),VLOOKUP(A71,BaseDados,11,FALSE),VLOOKUP(A71,BaseDados,12,FALSE),VLOOKUP(A71,BaseDados,13,FALSE),VLOOKUP(A71,BaseDados,14,FALSE),VLOOKUP(A71,BaseDados,9,FALSE),VLOOKUP(A71,BaseDados,16,FALSE),VLOOKUP(A71,BaseDados,18,FALSE),VLOOKUP(A71,BaseDados,20,FALSE),VLOOKUP(A71,BaseDados,21,FALSE),VLOOKUP(A71,BaseDados,22,FALSE))</f>
        <v>111.43</v>
      </c>
      <c r="M71" s="17">
        <f>SUM(VLOOKUP(A71,BaseDados,15,FALSE))</f>
        <v>0</v>
      </c>
      <c r="N71" s="17">
        <f>VLOOKUP(A71,BaseDados,17,FALSE)</f>
        <v>0</v>
      </c>
      <c r="O71" s="19">
        <f>VLOOKUP(A71,BaseDados,35,FALSE)</f>
        <v>0</v>
      </c>
      <c r="P71" s="18">
        <f>SUM(J71:O71)</f>
        <v>4635.1900000000005</v>
      </c>
      <c r="Q71" s="18">
        <f>I71-P71</f>
        <v>13586.050000000001</v>
      </c>
      <c r="R71" s="20"/>
      <c r="S71" s="15"/>
      <c r="T71" s="15"/>
    </row>
    <row r="72" spans="1:21" s="21" customFormat="1" ht="15" customHeight="1" x14ac:dyDescent="0.2">
      <c r="A72" s="16" t="s">
        <v>87</v>
      </c>
      <c r="B72" s="17">
        <f>VLOOKUP(A72,BaseDados,2,FALSE)</f>
        <v>991.83</v>
      </c>
      <c r="C72" s="17">
        <f>VLOOKUP(A72,BaseDados,3,FALSE)</f>
        <v>2773.45</v>
      </c>
      <c r="D72" s="17">
        <f>VLOOKUP(A72,BaseDados,35,FALSE)</f>
        <v>0</v>
      </c>
      <c r="E72" s="17">
        <f>VLOOKUP(A72,BaseDados,35,FALSE)</f>
        <v>0</v>
      </c>
      <c r="F72" s="17">
        <f>VLOOKUP(A72,BaseDados,6,FALSE)</f>
        <v>0</v>
      </c>
      <c r="G72" s="17">
        <f>VLOOKUP(A72,BaseDados,4,FALSE)</f>
        <v>0</v>
      </c>
      <c r="H72" s="17">
        <f>VLOOKUP(A72,BaseDados,5,FALSE)</f>
        <v>1076.75</v>
      </c>
      <c r="I72" s="18">
        <f>SUM(B72:H72)</f>
        <v>4842.03</v>
      </c>
      <c r="J72" s="17">
        <f>VLOOKUP(A72,BaseDados,7,FALSE)</f>
        <v>532.62</v>
      </c>
      <c r="K72" s="17">
        <f>VLOOKUP(A72,BaseDados,8,FALSE)</f>
        <v>32.270000000000003</v>
      </c>
      <c r="L72" s="17">
        <f>SUM(VLOOKUP(A72,BaseDados,10,FALSE),VLOOKUP(A72,BaseDados,11,FALSE),VLOOKUP(A72,BaseDados,12,FALSE),VLOOKUP(A72,BaseDados,13,FALSE),VLOOKUP(A72,BaseDados,14,FALSE),VLOOKUP(A72,BaseDados,9,FALSE),VLOOKUP(A72,BaseDados,16,FALSE),VLOOKUP(A72,BaseDados,18,FALSE),VLOOKUP(A72,BaseDados,20,FALSE),VLOOKUP(A72,BaseDados,21,FALSE),VLOOKUP(A72,BaseDados,22,FALSE))</f>
        <v>156.89999999999998</v>
      </c>
      <c r="M72" s="17">
        <f>SUM(VLOOKUP(A72,BaseDados,15,FALSE))</f>
        <v>0</v>
      </c>
      <c r="N72" s="17">
        <f>VLOOKUP(A72,BaseDados,17,FALSE)</f>
        <v>2491.5700000000002</v>
      </c>
      <c r="O72" s="19">
        <f>VLOOKUP(A72,BaseDados,35,FALSE)</f>
        <v>0</v>
      </c>
      <c r="P72" s="18">
        <f>SUM(J72:O72)</f>
        <v>3213.36</v>
      </c>
      <c r="Q72" s="18">
        <f>I72-P72</f>
        <v>1628.6699999999996</v>
      </c>
      <c r="R72" s="20"/>
      <c r="S72" s="15"/>
      <c r="T72" s="15"/>
    </row>
    <row r="73" spans="1:21" s="21" customFormat="1" ht="15" customHeight="1" x14ac:dyDescent="0.2">
      <c r="A73" s="16" t="s">
        <v>88</v>
      </c>
      <c r="B73" s="17">
        <f>VLOOKUP(A73,BaseDados,2,FALSE)</f>
        <v>11413.6</v>
      </c>
      <c r="C73" s="17">
        <f>VLOOKUP(A73,BaseDados,3,FALSE)</f>
        <v>0</v>
      </c>
      <c r="D73" s="17">
        <f>VLOOKUP(A73,BaseDados,35,FALSE)</f>
        <v>0</v>
      </c>
      <c r="E73" s="17">
        <f>VLOOKUP(A73,BaseDados,35,FALSE)</f>
        <v>0</v>
      </c>
      <c r="F73" s="17">
        <f>VLOOKUP(A73,BaseDados,6,FALSE)</f>
        <v>0</v>
      </c>
      <c r="G73" s="17">
        <f>VLOOKUP(A73,BaseDados,4,FALSE)</f>
        <v>0</v>
      </c>
      <c r="H73" s="17">
        <f>VLOOKUP(A73,BaseDados,5,FALSE)</f>
        <v>0</v>
      </c>
      <c r="I73" s="18">
        <f>SUM(B73:H73)</f>
        <v>11413.6</v>
      </c>
      <c r="J73" s="17">
        <f>VLOOKUP(A73,BaseDados,7,FALSE)</f>
        <v>671.11</v>
      </c>
      <c r="K73" s="17">
        <f>VLOOKUP(A73,BaseDados,8,FALSE)</f>
        <v>2084.8200000000002</v>
      </c>
      <c r="L73" s="17">
        <f>SUM(VLOOKUP(A73,BaseDados,10,FALSE),VLOOKUP(A73,BaseDados,11,FALSE),VLOOKUP(A73,BaseDados,12,FALSE),VLOOKUP(A73,BaseDados,13,FALSE),VLOOKUP(A73,BaseDados,14,FALSE),VLOOKUP(A73,BaseDados,9,FALSE),VLOOKUP(A73,BaseDados,16,FALSE),VLOOKUP(A73,BaseDados,18,FALSE),VLOOKUP(A73,BaseDados,20,FALSE),VLOOKUP(A73,BaseDados,21,FALSE),VLOOKUP(A73,BaseDados,22,FALSE))</f>
        <v>12.03</v>
      </c>
      <c r="M73" s="17">
        <f>SUM(VLOOKUP(A73,BaseDados,15,FALSE))</f>
        <v>114.14</v>
      </c>
      <c r="N73" s="17">
        <f>VLOOKUP(A73,BaseDados,17,FALSE)</f>
        <v>0</v>
      </c>
      <c r="O73" s="19">
        <f>VLOOKUP(A73,BaseDados,35,FALSE)</f>
        <v>0</v>
      </c>
      <c r="P73" s="18">
        <f>SUM(J73:O73)</f>
        <v>2882.1000000000004</v>
      </c>
      <c r="Q73" s="18">
        <f>I73-P73</f>
        <v>8531.5</v>
      </c>
      <c r="R73" s="26"/>
      <c r="S73" s="15"/>
      <c r="T73" s="15"/>
    </row>
    <row r="74" spans="1:21" s="21" customFormat="1" ht="15" customHeight="1" x14ac:dyDescent="0.2">
      <c r="A74" s="16" t="s">
        <v>89</v>
      </c>
      <c r="B74" s="17">
        <f>VLOOKUP(A74,BaseDados,2,FALSE)</f>
        <v>2832.11</v>
      </c>
      <c r="C74" s="17">
        <f>VLOOKUP(A74,BaseDados,3,FALSE)</f>
        <v>0</v>
      </c>
      <c r="D74" s="17">
        <f>VLOOKUP(A74,BaseDados,35,FALSE)</f>
        <v>0</v>
      </c>
      <c r="E74" s="17">
        <f>VLOOKUP(A74,BaseDados,35,FALSE)</f>
        <v>0</v>
      </c>
      <c r="F74" s="17">
        <f>VLOOKUP(A74,BaseDados,6,FALSE)</f>
        <v>0</v>
      </c>
      <c r="G74" s="17">
        <f>VLOOKUP(A74,BaseDados,4,FALSE)</f>
        <v>0</v>
      </c>
      <c r="H74" s="17">
        <f>VLOOKUP(A74,BaseDados,5,FALSE)</f>
        <v>0</v>
      </c>
      <c r="I74" s="18">
        <f>SUM(B74:H74)</f>
        <v>2832.11</v>
      </c>
      <c r="J74" s="17">
        <f>VLOOKUP(A74,BaseDados,7,FALSE)</f>
        <v>254.88</v>
      </c>
      <c r="K74" s="17">
        <f>VLOOKUP(A74,BaseDados,8,FALSE)</f>
        <v>50.49</v>
      </c>
      <c r="L74" s="17">
        <f>SUM(VLOOKUP(A74,BaseDados,10,FALSE),VLOOKUP(A74,BaseDados,11,FALSE),VLOOKUP(A74,BaseDados,12,FALSE),VLOOKUP(A74,BaseDados,13,FALSE),VLOOKUP(A74,BaseDados,14,FALSE),VLOOKUP(A74,BaseDados,9,FALSE),VLOOKUP(A74,BaseDados,16,FALSE),VLOOKUP(A74,BaseDados,18,FALSE),VLOOKUP(A74,BaseDados,20,FALSE),VLOOKUP(A74,BaseDados,21,FALSE),VLOOKUP(A74,BaseDados,22,FALSE))</f>
        <v>179.23</v>
      </c>
      <c r="M74" s="17">
        <f>SUM(VLOOKUP(A74,BaseDados,15,FALSE))</f>
        <v>0</v>
      </c>
      <c r="N74" s="17">
        <f>VLOOKUP(A74,BaseDados,17,FALSE)</f>
        <v>0</v>
      </c>
      <c r="O74" s="19">
        <f>VLOOKUP(A74,BaseDados,35,FALSE)</f>
        <v>0</v>
      </c>
      <c r="P74" s="18">
        <f>SUM(J74:O74)</f>
        <v>484.6</v>
      </c>
      <c r="Q74" s="18">
        <f>I74-P74</f>
        <v>2347.5100000000002</v>
      </c>
      <c r="R74" s="20"/>
      <c r="S74" s="15"/>
      <c r="T74" s="15"/>
    </row>
    <row r="75" spans="1:21" s="21" customFormat="1" ht="15" customHeight="1" x14ac:dyDescent="0.2">
      <c r="A75" s="16" t="s">
        <v>90</v>
      </c>
      <c r="B75" s="17">
        <f>VLOOKUP(A75,BaseDados,2,FALSE)</f>
        <v>2033.25</v>
      </c>
      <c r="C75" s="17">
        <f>VLOOKUP(A75,BaseDados,3,FALSE)</f>
        <v>1490.96</v>
      </c>
      <c r="D75" s="17">
        <f>VLOOKUP(A75,BaseDados,35,FALSE)</f>
        <v>0</v>
      </c>
      <c r="E75" s="17">
        <f>VLOOKUP(A75,BaseDados,35,FALSE)</f>
        <v>0</v>
      </c>
      <c r="F75" s="17">
        <f>VLOOKUP(A75,BaseDados,6,FALSE)</f>
        <v>0</v>
      </c>
      <c r="G75" s="17">
        <f>VLOOKUP(A75,BaseDados,4,FALSE)</f>
        <v>155.06</v>
      </c>
      <c r="H75" s="17">
        <f>VLOOKUP(A75,BaseDados,5,FALSE)</f>
        <v>0</v>
      </c>
      <c r="I75" s="18">
        <f>SUM(B75:H75)</f>
        <v>3679.27</v>
      </c>
      <c r="J75" s="17">
        <f>VLOOKUP(A75,BaseDados,7,FALSE)</f>
        <v>404.71</v>
      </c>
      <c r="K75" s="17">
        <f>VLOOKUP(A75,BaseDados,8,FALSE)</f>
        <v>0</v>
      </c>
      <c r="L75" s="17">
        <f>SUM(VLOOKUP(A75,BaseDados,10,FALSE),VLOOKUP(A75,BaseDados,11,FALSE),VLOOKUP(A75,BaseDados,12,FALSE),VLOOKUP(A75,BaseDados,13,FALSE),VLOOKUP(A75,BaseDados,14,FALSE),VLOOKUP(A75,BaseDados,9,FALSE),VLOOKUP(A75,BaseDados,16,FALSE),VLOOKUP(A75,BaseDados,18,FALSE),VLOOKUP(A75,BaseDados,20,FALSE),VLOOKUP(A75,BaseDados,21,FALSE),VLOOKUP(A75,BaseDados,22,FALSE))</f>
        <v>131.4</v>
      </c>
      <c r="M75" s="17">
        <f>SUM(VLOOKUP(A75,BaseDados,15,FALSE))</f>
        <v>0</v>
      </c>
      <c r="N75" s="17">
        <f>VLOOKUP(A75,BaseDados,17,FALSE)</f>
        <v>1371.69</v>
      </c>
      <c r="O75" s="19">
        <f>VLOOKUP(A75,BaseDados,35,FALSE)</f>
        <v>0</v>
      </c>
      <c r="P75" s="18">
        <f>SUM(J75:O75)</f>
        <v>1907.8000000000002</v>
      </c>
      <c r="Q75" s="18">
        <f>I75-P75</f>
        <v>1771.4699999999998</v>
      </c>
      <c r="R75" s="26"/>
      <c r="S75" s="15"/>
      <c r="T75" s="15"/>
    </row>
    <row r="76" spans="1:21" s="21" customFormat="1" ht="15" customHeight="1" x14ac:dyDescent="0.2">
      <c r="A76" s="16" t="s">
        <v>91</v>
      </c>
      <c r="B76" s="17">
        <f>VLOOKUP(A76,BaseDados,2,FALSE)</f>
        <v>1785.29</v>
      </c>
      <c r="C76" s="17">
        <f>VLOOKUP(A76,BaseDados,3,FALSE)</f>
        <v>1672.24</v>
      </c>
      <c r="D76" s="17">
        <f>VLOOKUP(A76,BaseDados,35,FALSE)</f>
        <v>0</v>
      </c>
      <c r="E76" s="17">
        <f>VLOOKUP(A76,BaseDados,35,FALSE)</f>
        <v>0</v>
      </c>
      <c r="F76" s="17">
        <f>VLOOKUP(A76,BaseDados,6,FALSE)</f>
        <v>0</v>
      </c>
      <c r="G76" s="17">
        <f>VLOOKUP(A76,BaseDados,4,FALSE)</f>
        <v>0</v>
      </c>
      <c r="H76" s="17">
        <f>VLOOKUP(A76,BaseDados,5,FALSE)</f>
        <v>0</v>
      </c>
      <c r="I76" s="18">
        <f>SUM(B76:H76)</f>
        <v>3457.5299999999997</v>
      </c>
      <c r="J76" s="17">
        <f>VLOOKUP(A76,BaseDados,7,FALSE)</f>
        <v>380.32</v>
      </c>
      <c r="K76" s="17">
        <f>VLOOKUP(A76,BaseDados,8,FALSE)</f>
        <v>0</v>
      </c>
      <c r="L76" s="17">
        <f>SUM(VLOOKUP(A76,BaseDados,10,FALSE),VLOOKUP(A76,BaseDados,11,FALSE),VLOOKUP(A76,BaseDados,12,FALSE),VLOOKUP(A76,BaseDados,13,FALSE),VLOOKUP(A76,BaseDados,14,FALSE),VLOOKUP(A76,BaseDados,9,FALSE),VLOOKUP(A76,BaseDados,16,FALSE),VLOOKUP(A76,BaseDados,18,FALSE),VLOOKUP(A76,BaseDados,20,FALSE),VLOOKUP(A76,BaseDados,21,FALSE),VLOOKUP(A76,BaseDados,22,FALSE))</f>
        <v>265.89999999999998</v>
      </c>
      <c r="M76" s="17">
        <f>SUM(VLOOKUP(A76,BaseDados,15,FALSE))</f>
        <v>0</v>
      </c>
      <c r="N76" s="17">
        <f>VLOOKUP(A76,BaseDados,17,FALSE)</f>
        <v>1538.47</v>
      </c>
      <c r="O76" s="19">
        <f>VLOOKUP(A76,BaseDados,35,FALSE)</f>
        <v>0</v>
      </c>
      <c r="P76" s="18">
        <f>SUM(J76:O76)</f>
        <v>2184.69</v>
      </c>
      <c r="Q76" s="18">
        <f>I76-P76</f>
        <v>1272.8399999999997</v>
      </c>
      <c r="R76" s="20"/>
      <c r="S76" s="15"/>
      <c r="T76" s="15"/>
      <c r="U76" s="28"/>
    </row>
    <row r="77" spans="1:21" s="21" customFormat="1" ht="15" customHeight="1" x14ac:dyDescent="0.2">
      <c r="A77" s="16" t="s">
        <v>92</v>
      </c>
      <c r="B77" s="17">
        <f>VLOOKUP(A77,BaseDados,2,FALSE)</f>
        <v>2975.48</v>
      </c>
      <c r="C77" s="17">
        <f>VLOOKUP(A77,BaseDados,3,FALSE)</f>
        <v>0</v>
      </c>
      <c r="D77" s="17">
        <f>VLOOKUP(A77,BaseDados,35,FALSE)</f>
        <v>0</v>
      </c>
      <c r="E77" s="17">
        <f>VLOOKUP(A77,BaseDados,35,FALSE)</f>
        <v>0</v>
      </c>
      <c r="F77" s="17">
        <f>VLOOKUP(A77,BaseDados,6,FALSE)</f>
        <v>0</v>
      </c>
      <c r="G77" s="17">
        <f>VLOOKUP(A77,BaseDados,4,FALSE)</f>
        <v>0</v>
      </c>
      <c r="H77" s="17">
        <f>VLOOKUP(A77,BaseDados,5,FALSE)</f>
        <v>0</v>
      </c>
      <c r="I77" s="18">
        <f>SUM(B77:H77)</f>
        <v>2975.48</v>
      </c>
      <c r="J77" s="17">
        <f>VLOOKUP(A77,BaseDados,7,FALSE)</f>
        <v>267.79000000000002</v>
      </c>
      <c r="K77" s="17">
        <f>VLOOKUP(A77,BaseDados,8,FALSE)</f>
        <v>60.28</v>
      </c>
      <c r="L77" s="17">
        <f>SUM(VLOOKUP(A77,BaseDados,10,FALSE),VLOOKUP(A77,BaseDados,11,FALSE),VLOOKUP(A77,BaseDados,12,FALSE),VLOOKUP(A77,BaseDados,13,FALSE),VLOOKUP(A77,BaseDados,14,FALSE),VLOOKUP(A77,BaseDados,9,FALSE),VLOOKUP(A77,BaseDados,16,FALSE),VLOOKUP(A77,BaseDados,18,FALSE),VLOOKUP(A77,BaseDados,20,FALSE),VLOOKUP(A77,BaseDados,21,FALSE),VLOOKUP(A77,BaseDados,22,FALSE))</f>
        <v>12.03</v>
      </c>
      <c r="M77" s="17">
        <f>SUM(VLOOKUP(A77,BaseDados,15,FALSE))</f>
        <v>0</v>
      </c>
      <c r="N77" s="17">
        <f>VLOOKUP(A77,BaseDados,17,FALSE)</f>
        <v>0</v>
      </c>
      <c r="O77" s="19">
        <f>VLOOKUP(A77,BaseDados,35,FALSE)</f>
        <v>0</v>
      </c>
      <c r="P77" s="18">
        <f>SUM(J77:O77)</f>
        <v>340.1</v>
      </c>
      <c r="Q77" s="18">
        <f>I77-P77</f>
        <v>2635.38</v>
      </c>
      <c r="R77" s="20"/>
      <c r="S77" s="15"/>
      <c r="T77" s="15"/>
    </row>
    <row r="78" spans="1:21" s="25" customFormat="1" ht="15" customHeight="1" x14ac:dyDescent="0.2">
      <c r="A78" s="16" t="s">
        <v>93</v>
      </c>
      <c r="B78" s="17">
        <f>VLOOKUP(A78,BaseDados,2,FALSE)</f>
        <v>5528.1</v>
      </c>
      <c r="C78" s="17">
        <f>VLOOKUP(A78,BaseDados,3,FALSE)</f>
        <v>0</v>
      </c>
      <c r="D78" s="17">
        <f>VLOOKUP(A78,BaseDados,35,FALSE)</f>
        <v>0</v>
      </c>
      <c r="E78" s="17">
        <f>VLOOKUP(A78,BaseDados,35,FALSE)</f>
        <v>0</v>
      </c>
      <c r="F78" s="17">
        <f>VLOOKUP(A78,BaseDados,6,FALSE)</f>
        <v>0</v>
      </c>
      <c r="G78" s="17">
        <f>VLOOKUP(A78,BaseDados,4,FALSE)</f>
        <v>0</v>
      </c>
      <c r="H78" s="17">
        <f>VLOOKUP(A78,BaseDados,5,FALSE)</f>
        <v>677.63</v>
      </c>
      <c r="I78" s="18">
        <f>SUM(B78:H78)</f>
        <v>6205.7300000000005</v>
      </c>
      <c r="J78" s="17">
        <f>VLOOKUP(A78,BaseDados,7,FALSE)</f>
        <v>671.11</v>
      </c>
      <c r="K78" s="17">
        <f>VLOOKUP(A78,BaseDados,8,FALSE)</f>
        <v>652.66</v>
      </c>
      <c r="L78" s="17">
        <f>SUM(VLOOKUP(A78,BaseDados,10,FALSE),VLOOKUP(A78,BaseDados,11,FALSE),VLOOKUP(A78,BaseDados,12,FALSE),VLOOKUP(A78,BaseDados,13,FALSE),VLOOKUP(A78,BaseDados,14,FALSE),VLOOKUP(A78,BaseDados,9,FALSE),VLOOKUP(A78,BaseDados,16,FALSE),VLOOKUP(A78,BaseDados,18,FALSE),VLOOKUP(A78,BaseDados,20,FALSE),VLOOKUP(A78,BaseDados,21,FALSE),VLOOKUP(A78,BaseDados,22,FALSE))</f>
        <v>343.71999999999997</v>
      </c>
      <c r="M78" s="17">
        <f>SUM(VLOOKUP(A78,BaseDados,15,FALSE))</f>
        <v>55.28</v>
      </c>
      <c r="N78" s="17">
        <f>VLOOKUP(A78,BaseDados,17,FALSE)</f>
        <v>0</v>
      </c>
      <c r="O78" s="19">
        <f>VLOOKUP(A78,BaseDados,35,FALSE)</f>
        <v>0</v>
      </c>
      <c r="P78" s="18">
        <f>SUM(J78:O78)</f>
        <v>1722.77</v>
      </c>
      <c r="Q78" s="18">
        <f>I78-P78</f>
        <v>4482.9600000000009</v>
      </c>
      <c r="R78" s="26"/>
      <c r="S78" s="15"/>
      <c r="T78" s="15"/>
      <c r="U78" s="21"/>
    </row>
    <row r="79" spans="1:21" s="21" customFormat="1" ht="15" customHeight="1" x14ac:dyDescent="0.2">
      <c r="A79" s="16" t="s">
        <v>94</v>
      </c>
      <c r="B79" s="17">
        <f>VLOOKUP(A79,BaseDados,2,FALSE)</f>
        <v>2832.1</v>
      </c>
      <c r="C79" s="17">
        <f>VLOOKUP(A79,BaseDados,3,FALSE)</f>
        <v>0</v>
      </c>
      <c r="D79" s="17">
        <f>VLOOKUP(A79,BaseDados,35,FALSE)</f>
        <v>0</v>
      </c>
      <c r="E79" s="17">
        <f>VLOOKUP(A79,BaseDados,35,FALSE)</f>
        <v>0</v>
      </c>
      <c r="F79" s="17">
        <f>VLOOKUP(A79,BaseDados,6,FALSE)</f>
        <v>0</v>
      </c>
      <c r="G79" s="17">
        <f>VLOOKUP(A79,BaseDados,4,FALSE)</f>
        <v>0</v>
      </c>
      <c r="H79" s="17">
        <f>VLOOKUP(A79,BaseDados,5,FALSE)</f>
        <v>0</v>
      </c>
      <c r="I79" s="18">
        <f>SUM(B79:H79)</f>
        <v>2832.1</v>
      </c>
      <c r="J79" s="17">
        <f>VLOOKUP(A79,BaseDados,7,FALSE)</f>
        <v>254.88</v>
      </c>
      <c r="K79" s="17">
        <f>VLOOKUP(A79,BaseDados,8,FALSE)</f>
        <v>50.49</v>
      </c>
      <c r="L79" s="17">
        <f>SUM(VLOOKUP(A79,BaseDados,10,FALSE),VLOOKUP(A79,BaseDados,11,FALSE),VLOOKUP(A79,BaseDados,12,FALSE),VLOOKUP(A79,BaseDados,13,FALSE),VLOOKUP(A79,BaseDados,14,FALSE),VLOOKUP(A79,BaseDados,9,FALSE),VLOOKUP(A79,BaseDados,16,FALSE),VLOOKUP(A79,BaseDados,18,FALSE),VLOOKUP(A79,BaseDados,20,FALSE),VLOOKUP(A79,BaseDados,21,FALSE),VLOOKUP(A79,BaseDados,22,FALSE))</f>
        <v>181.96</v>
      </c>
      <c r="M79" s="17">
        <f>SUM(VLOOKUP(A79,BaseDados,15,FALSE))</f>
        <v>0</v>
      </c>
      <c r="N79" s="17">
        <f>VLOOKUP(A79,BaseDados,17,FALSE)</f>
        <v>0</v>
      </c>
      <c r="O79" s="19">
        <f>VLOOKUP(A79,BaseDados,35,FALSE)</f>
        <v>0</v>
      </c>
      <c r="P79" s="18">
        <f>SUM(J79:O79)</f>
        <v>487.33000000000004</v>
      </c>
      <c r="Q79" s="18">
        <f>I79-P79</f>
        <v>2344.77</v>
      </c>
      <c r="R79" s="26"/>
      <c r="S79" s="15"/>
      <c r="T79" s="15"/>
    </row>
    <row r="80" spans="1:21" s="21" customFormat="1" ht="15" customHeight="1" x14ac:dyDescent="0.2">
      <c r="A80" s="29" t="s">
        <v>95</v>
      </c>
      <c r="B80" s="17">
        <f>VLOOKUP(A80,BaseDados,2,FALSE)</f>
        <v>2975.48</v>
      </c>
      <c r="C80" s="17">
        <f>VLOOKUP(A80,BaseDados,3,FALSE)</f>
        <v>0</v>
      </c>
      <c r="D80" s="17">
        <f>VLOOKUP(A80,BaseDados,35,FALSE)</f>
        <v>0</v>
      </c>
      <c r="E80" s="17">
        <f>VLOOKUP(A80,BaseDados,35,FALSE)</f>
        <v>0</v>
      </c>
      <c r="F80" s="17">
        <f>VLOOKUP(A80,BaseDados,6,FALSE)</f>
        <v>0</v>
      </c>
      <c r="G80" s="17">
        <f>VLOOKUP(A80,BaseDados,4,FALSE)</f>
        <v>0</v>
      </c>
      <c r="H80" s="17">
        <f>VLOOKUP(A80,BaseDados,5,FALSE)</f>
        <v>0</v>
      </c>
      <c r="I80" s="18">
        <f>SUM(B80:H80)</f>
        <v>2975.48</v>
      </c>
      <c r="J80" s="17">
        <f>VLOOKUP(A80,BaseDados,7,FALSE)</f>
        <v>267.79000000000002</v>
      </c>
      <c r="K80" s="17">
        <f>VLOOKUP(A80,BaseDados,8,FALSE)</f>
        <v>60.28</v>
      </c>
      <c r="L80" s="17">
        <f>SUM(VLOOKUP(A80,BaseDados,10,FALSE),VLOOKUP(A80,BaseDados,11,FALSE),VLOOKUP(A80,BaseDados,12,FALSE),VLOOKUP(A80,BaseDados,13,FALSE),VLOOKUP(A80,BaseDados,14,FALSE),VLOOKUP(A80,BaseDados,9,FALSE),VLOOKUP(A80,BaseDados,16,FALSE),VLOOKUP(A80,BaseDados,18,FALSE),VLOOKUP(A80,BaseDados,20,FALSE),VLOOKUP(A80,BaseDados,21,FALSE),VLOOKUP(A80,BaseDados,22,FALSE))</f>
        <v>1149.42</v>
      </c>
      <c r="M80" s="17">
        <f>SUM(VLOOKUP(A80,BaseDados,15,FALSE))</f>
        <v>0</v>
      </c>
      <c r="N80" s="17">
        <f>VLOOKUP(A80,BaseDados,17,FALSE)</f>
        <v>0</v>
      </c>
      <c r="O80" s="19">
        <f>VLOOKUP(A80,BaseDados,35,FALSE)</f>
        <v>0</v>
      </c>
      <c r="P80" s="18">
        <f>SUM(J80:O80)</f>
        <v>1477.4900000000002</v>
      </c>
      <c r="Q80" s="18">
        <f>I80-P80</f>
        <v>1497.9899999999998</v>
      </c>
      <c r="R80" s="20"/>
      <c r="S80" s="15"/>
      <c r="T80" s="15"/>
    </row>
    <row r="81" spans="1:21" s="21" customFormat="1" ht="15" customHeight="1" x14ac:dyDescent="0.2">
      <c r="A81" s="16" t="s">
        <v>96</v>
      </c>
      <c r="B81" s="17">
        <f>VLOOKUP(A81,BaseDados,2,FALSE)</f>
        <v>2832.11</v>
      </c>
      <c r="C81" s="17">
        <f>VLOOKUP(A81,BaseDados,3,FALSE)</f>
        <v>0</v>
      </c>
      <c r="D81" s="17">
        <f>VLOOKUP(A81,BaseDados,35,FALSE)</f>
        <v>0</v>
      </c>
      <c r="E81" s="17">
        <f>VLOOKUP(A81,BaseDados,35,FALSE)</f>
        <v>0</v>
      </c>
      <c r="F81" s="17">
        <f>VLOOKUP(A81,BaseDados,6,FALSE)</f>
        <v>0</v>
      </c>
      <c r="G81" s="17">
        <f>VLOOKUP(A81,BaseDados,4,FALSE)</f>
        <v>0</v>
      </c>
      <c r="H81" s="17">
        <f>VLOOKUP(A81,BaseDados,5,FALSE)</f>
        <v>0</v>
      </c>
      <c r="I81" s="18">
        <f>SUM(B81:H81)</f>
        <v>2832.11</v>
      </c>
      <c r="J81" s="17">
        <f>VLOOKUP(A81,BaseDados,7,FALSE)</f>
        <v>254.88</v>
      </c>
      <c r="K81" s="17">
        <f>VLOOKUP(A81,BaseDados,8,FALSE)</f>
        <v>50.49</v>
      </c>
      <c r="L81" s="17">
        <f>SUM(VLOOKUP(A81,BaseDados,10,FALSE),VLOOKUP(A81,BaseDados,11,FALSE),VLOOKUP(A81,BaseDados,12,FALSE),VLOOKUP(A81,BaseDados,13,FALSE),VLOOKUP(A81,BaseDados,14,FALSE),VLOOKUP(A81,BaseDados,9,FALSE),VLOOKUP(A81,BaseDados,16,FALSE),VLOOKUP(A81,BaseDados,18,FALSE),VLOOKUP(A81,BaseDados,20,FALSE),VLOOKUP(A81,BaseDados,21,FALSE),VLOOKUP(A81,BaseDados,22,FALSE))</f>
        <v>181.96</v>
      </c>
      <c r="M81" s="17">
        <f>SUM(VLOOKUP(A81,BaseDados,15,FALSE))</f>
        <v>0</v>
      </c>
      <c r="N81" s="17">
        <f>VLOOKUP(A81,BaseDados,17,FALSE)</f>
        <v>0</v>
      </c>
      <c r="O81" s="19">
        <f>VLOOKUP(A81,BaseDados,35,FALSE)</f>
        <v>0</v>
      </c>
      <c r="P81" s="18">
        <f>SUM(J81:O81)</f>
        <v>487.33000000000004</v>
      </c>
      <c r="Q81" s="18">
        <f>I81-P81</f>
        <v>2344.7800000000002</v>
      </c>
      <c r="R81" s="26"/>
    </row>
    <row r="82" spans="1:21" s="21" customFormat="1" ht="15" customHeight="1" x14ac:dyDescent="0.2">
      <c r="A82" s="16" t="s">
        <v>97</v>
      </c>
      <c r="B82" s="17">
        <f>VLOOKUP(A82,BaseDados,2,FALSE)</f>
        <v>3685.4</v>
      </c>
      <c r="C82" s="17">
        <f>VLOOKUP(A82,BaseDados,3,FALSE)</f>
        <v>2698.72</v>
      </c>
      <c r="D82" s="17">
        <f>VLOOKUP(A82,BaseDados,35,FALSE)</f>
        <v>0</v>
      </c>
      <c r="E82" s="17">
        <f>VLOOKUP(A82,BaseDados,35,FALSE)</f>
        <v>0</v>
      </c>
      <c r="F82" s="17">
        <f>VLOOKUP(A82,BaseDados,6,FALSE)</f>
        <v>0</v>
      </c>
      <c r="G82" s="17">
        <f>VLOOKUP(A82,BaseDados,4,FALSE)</f>
        <v>0</v>
      </c>
      <c r="H82" s="17">
        <f>VLOOKUP(A82,BaseDados,5,FALSE)</f>
        <v>570</v>
      </c>
      <c r="I82" s="18">
        <f>SUM(B82:H82)</f>
        <v>6954.12</v>
      </c>
      <c r="J82" s="17">
        <f>VLOOKUP(A82,BaseDados,7,FALSE)</f>
        <v>671.11</v>
      </c>
      <c r="K82" s="17">
        <f>VLOOKUP(A82,BaseDados,8,FALSE)</f>
        <v>1405.43</v>
      </c>
      <c r="L82" s="17">
        <f>SUM(VLOOKUP(A82,BaseDados,10,FALSE),VLOOKUP(A82,BaseDados,11,FALSE),VLOOKUP(A82,BaseDados,12,FALSE),VLOOKUP(A82,BaseDados,13,FALSE),VLOOKUP(A82,BaseDados,14,FALSE),VLOOKUP(A82,BaseDados,9,FALSE),VLOOKUP(A82,BaseDados,16,FALSE),VLOOKUP(A82,BaseDados,18,FALSE),VLOOKUP(A82,BaseDados,20,FALSE),VLOOKUP(A82,BaseDados,21,FALSE),VLOOKUP(A82,BaseDados,22,FALSE))</f>
        <v>530.23</v>
      </c>
      <c r="M82" s="17">
        <f>SUM(VLOOKUP(A82,BaseDados,15,FALSE))</f>
        <v>0</v>
      </c>
      <c r="N82" s="17">
        <f>VLOOKUP(A82,BaseDados,17,FALSE)</f>
        <v>1275.3900000000001</v>
      </c>
      <c r="O82" s="19">
        <f>VLOOKUP(A82,BaseDados,35,FALSE)</f>
        <v>0</v>
      </c>
      <c r="P82" s="18">
        <f>SUM(J82:O82)</f>
        <v>3882.16</v>
      </c>
      <c r="Q82" s="18">
        <f>I82-P82</f>
        <v>3071.96</v>
      </c>
      <c r="R82" s="20"/>
      <c r="S82" s="15"/>
      <c r="T82" s="15"/>
    </row>
    <row r="83" spans="1:21" s="25" customFormat="1" ht="15" customHeight="1" x14ac:dyDescent="0.2">
      <c r="A83" s="16" t="s">
        <v>98</v>
      </c>
      <c r="B83" s="17">
        <f>VLOOKUP(A83,BaseDados,2,FALSE)</f>
        <v>4606.75</v>
      </c>
      <c r="C83" s="17">
        <f>VLOOKUP(A83,BaseDados,3,FALSE)</f>
        <v>7639.72</v>
      </c>
      <c r="D83" s="17">
        <f>VLOOKUP(A83,BaseDados,35,FALSE)</f>
        <v>0</v>
      </c>
      <c r="E83" s="17">
        <f>VLOOKUP(A83,BaseDados,35,FALSE)</f>
        <v>0</v>
      </c>
      <c r="F83" s="17">
        <f>VLOOKUP(A83,BaseDados,6,FALSE)</f>
        <v>0</v>
      </c>
      <c r="G83" s="17">
        <f>VLOOKUP(A83,BaseDados,4,FALSE)</f>
        <v>0</v>
      </c>
      <c r="H83" s="17">
        <f>VLOOKUP(A83,BaseDados,5,FALSE)</f>
        <v>5204.58</v>
      </c>
      <c r="I83" s="18">
        <f>SUM(B83:H83)</f>
        <v>17451.050000000003</v>
      </c>
      <c r="J83" s="17">
        <f>VLOOKUP(A83,BaseDados,7,FALSE)</f>
        <v>671.11</v>
      </c>
      <c r="K83" s="17">
        <f>VLOOKUP(A83,BaseDados,8,FALSE)</f>
        <v>1671.87</v>
      </c>
      <c r="L83" s="17">
        <f>SUM(VLOOKUP(A83,BaseDados,10,FALSE),VLOOKUP(A83,BaseDados,11,FALSE),VLOOKUP(A83,BaseDados,12,FALSE),VLOOKUP(A83,BaseDados,13,FALSE),VLOOKUP(A83,BaseDados,14,FALSE),VLOOKUP(A83,BaseDados,9,FALSE),VLOOKUP(A83,BaseDados,16,FALSE),VLOOKUP(A83,BaseDados,18,FALSE),VLOOKUP(A83,BaseDados,20,FALSE),VLOOKUP(A83,BaseDados,21,FALSE),VLOOKUP(A83,BaseDados,22,FALSE))</f>
        <v>23.95</v>
      </c>
      <c r="M83" s="17">
        <f>SUM(VLOOKUP(A83,BaseDados,15,FALSE))</f>
        <v>0</v>
      </c>
      <c r="N83" s="17">
        <f>VLOOKUP(A83,BaseDados,17,FALSE)</f>
        <v>7393.75</v>
      </c>
      <c r="O83" s="19">
        <f>VLOOKUP(A83,BaseDados,35,FALSE)</f>
        <v>0</v>
      </c>
      <c r="P83" s="18">
        <f>SUM(J83:O83)</f>
        <v>9760.68</v>
      </c>
      <c r="Q83" s="18">
        <f>I83-P83</f>
        <v>7690.3700000000026</v>
      </c>
      <c r="R83" s="20"/>
      <c r="S83" s="15"/>
      <c r="T83" s="15"/>
      <c r="U83" s="21"/>
    </row>
    <row r="84" spans="1:21" s="21" customFormat="1" ht="15" customHeight="1" x14ac:dyDescent="0.2">
      <c r="A84" s="16" t="s">
        <v>99</v>
      </c>
      <c r="B84" s="17">
        <f>VLOOKUP(A84,BaseDados,2,FALSE)</f>
        <v>9289.93</v>
      </c>
      <c r="C84" s="17">
        <f>VLOOKUP(A84,BaseDados,3,FALSE)</f>
        <v>0</v>
      </c>
      <c r="D84" s="17">
        <f>VLOOKUP(A84,BaseDados,35,FALSE)</f>
        <v>0</v>
      </c>
      <c r="E84" s="17">
        <f>VLOOKUP(A84,BaseDados,35,FALSE)</f>
        <v>0</v>
      </c>
      <c r="F84" s="17">
        <f>VLOOKUP(A84,BaseDados,6,FALSE)</f>
        <v>0</v>
      </c>
      <c r="G84" s="17">
        <f>VLOOKUP(A84,BaseDados,4,FALSE)</f>
        <v>0</v>
      </c>
      <c r="H84" s="17">
        <f>VLOOKUP(A84,BaseDados,5,FALSE)</f>
        <v>928.99</v>
      </c>
      <c r="I84" s="18">
        <f>SUM(B84:H84)</f>
        <v>10218.92</v>
      </c>
      <c r="J84" s="17">
        <f>VLOOKUP(A84,BaseDados,7,FALSE)</f>
        <v>671.11</v>
      </c>
      <c r="K84" s="17">
        <f>VLOOKUP(A84,BaseDados,8,FALSE)</f>
        <v>1704.15</v>
      </c>
      <c r="L84" s="17">
        <f>SUM(VLOOKUP(A84,BaseDados,10,FALSE),VLOOKUP(A84,BaseDados,11,FALSE),VLOOKUP(A84,BaseDados,12,FALSE),VLOOKUP(A84,BaseDados,13,FALSE),VLOOKUP(A84,BaseDados,14,FALSE),VLOOKUP(A84,BaseDados,9,FALSE),VLOOKUP(A84,BaseDados,16,FALSE),VLOOKUP(A84,BaseDados,18,FALSE),VLOOKUP(A84,BaseDados,20,FALSE),VLOOKUP(A84,BaseDados,21,FALSE),VLOOKUP(A84,BaseDados,22,FALSE))</f>
        <v>335.89</v>
      </c>
      <c r="M84" s="17">
        <f>SUM(VLOOKUP(A84,BaseDados,15,FALSE))</f>
        <v>0</v>
      </c>
      <c r="N84" s="17">
        <f>VLOOKUP(A84,BaseDados,17,FALSE)</f>
        <v>0</v>
      </c>
      <c r="O84" s="19">
        <f>VLOOKUP(A84,BaseDados,35,FALSE)</f>
        <v>0</v>
      </c>
      <c r="P84" s="18">
        <f>SUM(J84:O84)</f>
        <v>2711.15</v>
      </c>
      <c r="Q84" s="18">
        <f>I84-P84</f>
        <v>7507.77</v>
      </c>
      <c r="R84" s="20"/>
      <c r="S84" s="15"/>
      <c r="T84" s="15"/>
    </row>
    <row r="85" spans="1:21" s="21" customFormat="1" ht="15" customHeight="1" x14ac:dyDescent="0.2">
      <c r="A85" s="22" t="s">
        <v>100</v>
      </c>
      <c r="B85" s="17">
        <f>VLOOKUP(A85,BaseDados,2,FALSE)</f>
        <v>7741.61</v>
      </c>
      <c r="C85" s="17">
        <f>VLOOKUP(A85,BaseDados,3,FALSE)</f>
        <v>2866.29</v>
      </c>
      <c r="D85" s="17">
        <f>VLOOKUP(A85,BaseDados,35,FALSE)</f>
        <v>0</v>
      </c>
      <c r="E85" s="17">
        <f>VLOOKUP(A85,BaseDados,35,FALSE)</f>
        <v>0</v>
      </c>
      <c r="F85" s="17">
        <f>VLOOKUP(A85,BaseDados,6,FALSE)</f>
        <v>0</v>
      </c>
      <c r="G85" s="17">
        <f>VLOOKUP(A85,BaseDados,4,FALSE)</f>
        <v>0</v>
      </c>
      <c r="H85" s="17">
        <f>VLOOKUP(A85,BaseDados,5,FALSE)</f>
        <v>3251.01</v>
      </c>
      <c r="I85" s="18">
        <f>SUM(B85:H85)</f>
        <v>13858.91</v>
      </c>
      <c r="J85" s="17">
        <f>VLOOKUP(A85,BaseDados,7,FALSE)</f>
        <v>671.11</v>
      </c>
      <c r="K85" s="17">
        <f>VLOOKUP(A85,BaseDados,8,FALSE)</f>
        <v>2092.81</v>
      </c>
      <c r="L85" s="17">
        <f>SUM(VLOOKUP(A85,BaseDados,10,FALSE),VLOOKUP(A85,BaseDados,11,FALSE),VLOOKUP(A85,BaseDados,12,FALSE),VLOOKUP(A85,BaseDados,13,FALSE),VLOOKUP(A85,BaseDados,14,FALSE),VLOOKUP(A85,BaseDados,9,FALSE),VLOOKUP(A85,BaseDados,16,FALSE),VLOOKUP(A85,BaseDados,18,FALSE),VLOOKUP(A85,BaseDados,20,FALSE),VLOOKUP(A85,BaseDados,21,FALSE),VLOOKUP(A85,BaseDados,22,FALSE))</f>
        <v>10.149999999999999</v>
      </c>
      <c r="M85" s="17">
        <f>SUM(VLOOKUP(A85,BaseDados,15,FALSE))</f>
        <v>92.9</v>
      </c>
      <c r="N85" s="17">
        <f>VLOOKUP(A85,BaseDados,17,FALSE)</f>
        <v>2555.5100000000002</v>
      </c>
      <c r="O85" s="19">
        <f>VLOOKUP(A85,BaseDados,35,FALSE)</f>
        <v>0</v>
      </c>
      <c r="P85" s="18">
        <f>SUM(J85:O85)</f>
        <v>5422.4800000000005</v>
      </c>
      <c r="Q85" s="18">
        <f>I85-P85</f>
        <v>8436.43</v>
      </c>
      <c r="R85" s="23"/>
      <c r="S85" s="15"/>
      <c r="T85" s="24"/>
      <c r="U85" s="25"/>
    </row>
    <row r="86" spans="1:21" s="21" customFormat="1" ht="15" customHeight="1" x14ac:dyDescent="0.2">
      <c r="A86" s="16" t="s">
        <v>101</v>
      </c>
      <c r="B86" s="17">
        <f>VLOOKUP(A86,BaseDados,2,FALSE)</f>
        <v>8750.43</v>
      </c>
      <c r="C86" s="17">
        <f>VLOOKUP(A86,BaseDados,3,FALSE)</f>
        <v>3550.89</v>
      </c>
      <c r="D86" s="17">
        <f>VLOOKUP(A86,BaseDados,35,FALSE)</f>
        <v>0</v>
      </c>
      <c r="E86" s="17">
        <f>VLOOKUP(A86,BaseDados,35,FALSE)</f>
        <v>0</v>
      </c>
      <c r="F86" s="17">
        <f>VLOOKUP(A86,BaseDados,6,FALSE)</f>
        <v>0</v>
      </c>
      <c r="G86" s="17">
        <f>VLOOKUP(A86,BaseDados,4,FALSE)</f>
        <v>0</v>
      </c>
      <c r="H86" s="17">
        <f>VLOOKUP(A86,BaseDados,5,FALSE)</f>
        <v>0</v>
      </c>
      <c r="I86" s="18">
        <f>SUM(B86:H86)</f>
        <v>12301.32</v>
      </c>
      <c r="J86" s="17">
        <f>VLOOKUP(A86,BaseDados,7,FALSE)</f>
        <v>671.11</v>
      </c>
      <c r="K86" s="17">
        <f>VLOOKUP(A86,BaseDados,8,FALSE)</f>
        <v>1579.12</v>
      </c>
      <c r="L86" s="17">
        <f>SUM(VLOOKUP(A86,BaseDados,10,FALSE),VLOOKUP(A86,BaseDados,11,FALSE),VLOOKUP(A86,BaseDados,12,FALSE),VLOOKUP(A86,BaseDados,13,FALSE),VLOOKUP(A86,BaseDados,14,FALSE),VLOOKUP(A86,BaseDados,9,FALSE),VLOOKUP(A86,BaseDados,16,FALSE),VLOOKUP(A86,BaseDados,18,FALSE),VLOOKUP(A86,BaseDados,20,FALSE),VLOOKUP(A86,BaseDados,21,FALSE),VLOOKUP(A86,BaseDados,22,FALSE))</f>
        <v>10.149999999999999</v>
      </c>
      <c r="M86" s="17">
        <f>SUM(VLOOKUP(A86,BaseDados,15,FALSE))</f>
        <v>0</v>
      </c>
      <c r="N86" s="17">
        <f>VLOOKUP(A86,BaseDados,17,FALSE)</f>
        <v>3041.05</v>
      </c>
      <c r="O86" s="19">
        <f>VLOOKUP(A86,BaseDados,35,FALSE)</f>
        <v>0</v>
      </c>
      <c r="P86" s="18">
        <f>SUM(J86:O86)</f>
        <v>5301.43</v>
      </c>
      <c r="Q86" s="18">
        <f>I86-P86</f>
        <v>6999.8899999999994</v>
      </c>
      <c r="R86" s="30"/>
      <c r="S86" s="15"/>
      <c r="T86" s="15"/>
    </row>
    <row r="87" spans="1:21" s="21" customFormat="1" ht="15" customHeight="1" x14ac:dyDescent="0.2">
      <c r="A87" s="16" t="s">
        <v>102</v>
      </c>
      <c r="B87" s="17">
        <f>VLOOKUP(A87,BaseDados,2,FALSE)</f>
        <v>2832.11</v>
      </c>
      <c r="C87" s="17">
        <f>VLOOKUP(A87,BaseDados,3,FALSE)</f>
        <v>0</v>
      </c>
      <c r="D87" s="17">
        <f>VLOOKUP(A87,BaseDados,35,FALSE)</f>
        <v>0</v>
      </c>
      <c r="E87" s="17">
        <f>VLOOKUP(A87,BaseDados,35,FALSE)</f>
        <v>0</v>
      </c>
      <c r="F87" s="17">
        <f>VLOOKUP(A87,BaseDados,6,FALSE)</f>
        <v>0</v>
      </c>
      <c r="G87" s="17">
        <f>VLOOKUP(A87,BaseDados,4,FALSE)</f>
        <v>0</v>
      </c>
      <c r="H87" s="17">
        <f>VLOOKUP(A87,BaseDados,5,FALSE)</f>
        <v>0</v>
      </c>
      <c r="I87" s="18">
        <f>SUM(B87:H87)</f>
        <v>2832.11</v>
      </c>
      <c r="J87" s="17">
        <f>VLOOKUP(A87,BaseDados,7,FALSE)</f>
        <v>254.88</v>
      </c>
      <c r="K87" s="17">
        <f>VLOOKUP(A87,BaseDados,8,FALSE)</f>
        <v>50.49</v>
      </c>
      <c r="L87" s="17">
        <f>SUM(VLOOKUP(A87,BaseDados,10,FALSE),VLOOKUP(A87,BaseDados,11,FALSE),VLOOKUP(A87,BaseDados,12,FALSE),VLOOKUP(A87,BaseDados,13,FALSE),VLOOKUP(A87,BaseDados,14,FALSE),VLOOKUP(A87,BaseDados,9,FALSE),VLOOKUP(A87,BaseDados,16,FALSE),VLOOKUP(A87,BaseDados,18,FALSE),VLOOKUP(A87,BaseDados,20,FALSE),VLOOKUP(A87,BaseDados,21,FALSE),VLOOKUP(A87,BaseDados,22,FALSE))</f>
        <v>162.16999999999999</v>
      </c>
      <c r="M87" s="17">
        <f>SUM(VLOOKUP(A87,BaseDados,15,FALSE))</f>
        <v>28.32</v>
      </c>
      <c r="N87" s="17">
        <f>VLOOKUP(A87,BaseDados,17,FALSE)</f>
        <v>0</v>
      </c>
      <c r="O87" s="19">
        <f>VLOOKUP(A87,BaseDados,35,FALSE)</f>
        <v>0</v>
      </c>
      <c r="P87" s="18">
        <f>SUM(J87:O87)</f>
        <v>495.85999999999996</v>
      </c>
      <c r="Q87" s="18">
        <f>I87-P87</f>
        <v>2336.25</v>
      </c>
      <c r="R87" s="20"/>
    </row>
    <row r="88" spans="1:21" s="21" customFormat="1" ht="15" customHeight="1" x14ac:dyDescent="0.2">
      <c r="A88" s="16" t="s">
        <v>103</v>
      </c>
      <c r="B88" s="17">
        <f>VLOOKUP(A88,BaseDados,2,FALSE)</f>
        <v>1842.7</v>
      </c>
      <c r="C88" s="17">
        <f>VLOOKUP(A88,BaseDados,3,FALSE)</f>
        <v>6492.99</v>
      </c>
      <c r="D88" s="17">
        <f>VLOOKUP(A88,BaseDados,35,FALSE)</f>
        <v>0</v>
      </c>
      <c r="E88" s="17">
        <f>VLOOKUP(A88,BaseDados,35,FALSE)</f>
        <v>0</v>
      </c>
      <c r="F88" s="17">
        <f>VLOOKUP(A88,BaseDados,6,FALSE)</f>
        <v>0</v>
      </c>
      <c r="G88" s="17">
        <f>VLOOKUP(A88,BaseDados,4,FALSE)</f>
        <v>0</v>
      </c>
      <c r="H88" s="17">
        <f>VLOOKUP(A88,BaseDados,5,FALSE)</f>
        <v>0</v>
      </c>
      <c r="I88" s="18">
        <f>SUM(B88:H88)</f>
        <v>8335.69</v>
      </c>
      <c r="J88" s="17">
        <f>VLOOKUP(A88,BaseDados,7,FALSE)</f>
        <v>671.11</v>
      </c>
      <c r="K88" s="17">
        <f>VLOOKUP(A88,BaseDados,8,FALSE)</f>
        <v>364.04</v>
      </c>
      <c r="L88" s="17">
        <f>SUM(VLOOKUP(A88,BaseDados,10,FALSE),VLOOKUP(A88,BaseDados,11,FALSE),VLOOKUP(A88,BaseDados,12,FALSE),VLOOKUP(A88,BaseDados,13,FALSE),VLOOKUP(A88,BaseDados,14,FALSE),VLOOKUP(A88,BaseDados,9,FALSE),VLOOKUP(A88,BaseDados,16,FALSE),VLOOKUP(A88,BaseDados,18,FALSE),VLOOKUP(A88,BaseDados,20,FALSE),VLOOKUP(A88,BaseDados,21,FALSE),VLOOKUP(A88,BaseDados,22,FALSE))</f>
        <v>24.79</v>
      </c>
      <c r="M88" s="17">
        <f>SUM(VLOOKUP(A88,BaseDados,15,FALSE))</f>
        <v>0</v>
      </c>
      <c r="N88" s="17">
        <f>VLOOKUP(A88,BaseDados,17,FALSE)</f>
        <v>5579.55</v>
      </c>
      <c r="O88" s="19">
        <f>VLOOKUP(A88,BaseDados,35,FALSE)</f>
        <v>0</v>
      </c>
      <c r="P88" s="18">
        <f>SUM(J88:O88)</f>
        <v>6639.49</v>
      </c>
      <c r="Q88" s="18">
        <f>I88-P88</f>
        <v>1696.2000000000007</v>
      </c>
      <c r="R88" s="30"/>
      <c r="S88" s="15"/>
      <c r="T88" s="15"/>
    </row>
    <row r="89" spans="1:21" s="21" customFormat="1" ht="15" customHeight="1" x14ac:dyDescent="0.2">
      <c r="A89" s="16" t="s">
        <v>104</v>
      </c>
      <c r="B89" s="17">
        <f>VLOOKUP(A89,BaseDados,2,FALSE)</f>
        <v>2975.48</v>
      </c>
      <c r="C89" s="17">
        <f>VLOOKUP(A89,BaseDados,3,FALSE)</f>
        <v>0</v>
      </c>
      <c r="D89" s="17">
        <f>VLOOKUP(A89,BaseDados,35,FALSE)</f>
        <v>0</v>
      </c>
      <c r="E89" s="17">
        <f>VLOOKUP(A89,BaseDados,35,FALSE)</f>
        <v>0</v>
      </c>
      <c r="F89" s="17">
        <f>VLOOKUP(A89,BaseDados,6,FALSE)</f>
        <v>0</v>
      </c>
      <c r="G89" s="17">
        <f>VLOOKUP(A89,BaseDados,4,FALSE)</f>
        <v>0</v>
      </c>
      <c r="H89" s="17">
        <f>VLOOKUP(A89,BaseDados,5,FALSE)</f>
        <v>0</v>
      </c>
      <c r="I89" s="18">
        <f>SUM(B89:H89)</f>
        <v>2975.48</v>
      </c>
      <c r="J89" s="17">
        <f>VLOOKUP(A89,BaseDados,7,FALSE)</f>
        <v>265.04000000000002</v>
      </c>
      <c r="K89" s="17">
        <f>VLOOKUP(A89,BaseDados,8,FALSE)</f>
        <v>58.2</v>
      </c>
      <c r="L89" s="17">
        <f>SUM(VLOOKUP(A89,BaseDados,10,FALSE),VLOOKUP(A89,BaseDados,11,FALSE),VLOOKUP(A89,BaseDados,12,FALSE),VLOOKUP(A89,BaseDados,13,FALSE),VLOOKUP(A89,BaseDados,14,FALSE),VLOOKUP(A89,BaseDados,9,FALSE),VLOOKUP(A89,BaseDados,16,FALSE),VLOOKUP(A89,BaseDados,18,FALSE),VLOOKUP(A89,BaseDados,20,FALSE),VLOOKUP(A89,BaseDados,21,FALSE),VLOOKUP(A89,BaseDados,22,FALSE))</f>
        <v>221.06</v>
      </c>
      <c r="M89" s="17">
        <f>SUM(VLOOKUP(A89,BaseDados,15,FALSE))</f>
        <v>29.75</v>
      </c>
      <c r="N89" s="17">
        <f>VLOOKUP(A89,BaseDados,17,FALSE)</f>
        <v>0</v>
      </c>
      <c r="O89" s="19">
        <f>VLOOKUP(A89,BaseDados,35,FALSE)</f>
        <v>0</v>
      </c>
      <c r="P89" s="18">
        <f>SUM(J89:O89)</f>
        <v>574.04999999999995</v>
      </c>
      <c r="Q89" s="18">
        <f>I89-P89</f>
        <v>2401.4300000000003</v>
      </c>
      <c r="R89" s="20"/>
      <c r="S89" s="15"/>
      <c r="T89" s="15"/>
    </row>
    <row r="90" spans="1:21" s="25" customFormat="1" ht="15" customHeight="1" x14ac:dyDescent="0.2">
      <c r="A90" s="16" t="s">
        <v>105</v>
      </c>
      <c r="B90" s="17">
        <f>VLOOKUP(A90,BaseDados,2,FALSE)</f>
        <v>2975.48</v>
      </c>
      <c r="C90" s="17">
        <f>VLOOKUP(A90,BaseDados,3,FALSE)</f>
        <v>0</v>
      </c>
      <c r="D90" s="17">
        <f>VLOOKUP(A90,BaseDados,35,FALSE)</f>
        <v>0</v>
      </c>
      <c r="E90" s="17">
        <f>VLOOKUP(A90,BaseDados,35,FALSE)</f>
        <v>0</v>
      </c>
      <c r="F90" s="17">
        <f>VLOOKUP(A90,BaseDados,6,FALSE)</f>
        <v>0</v>
      </c>
      <c r="G90" s="17">
        <f>VLOOKUP(A90,BaseDados,4,FALSE)</f>
        <v>1111.3699999999999</v>
      </c>
      <c r="H90" s="17">
        <f>VLOOKUP(A90,BaseDados,5,FALSE)</f>
        <v>0</v>
      </c>
      <c r="I90" s="18">
        <f>SUM(B90:H90)</f>
        <v>4086.85</v>
      </c>
      <c r="J90" s="17">
        <f>VLOOKUP(A90,BaseDados,7,FALSE)</f>
        <v>449.55</v>
      </c>
      <c r="K90" s="17">
        <f>VLOOKUP(A90,BaseDados,8,FALSE)</f>
        <v>190.8</v>
      </c>
      <c r="L90" s="17">
        <f>SUM(VLOOKUP(A90,BaseDados,10,FALSE),VLOOKUP(A90,BaseDados,11,FALSE),VLOOKUP(A90,BaseDados,12,FALSE),VLOOKUP(A90,BaseDados,13,FALSE),VLOOKUP(A90,BaseDados,14,FALSE),VLOOKUP(A90,BaseDados,9,FALSE),VLOOKUP(A90,BaseDados,16,FALSE),VLOOKUP(A90,BaseDados,18,FALSE),VLOOKUP(A90,BaseDados,20,FALSE),VLOOKUP(A90,BaseDados,21,FALSE),VLOOKUP(A90,BaseDados,22,FALSE))</f>
        <v>1056.29</v>
      </c>
      <c r="M90" s="17">
        <f>SUM(VLOOKUP(A90,BaseDados,15,FALSE))</f>
        <v>0</v>
      </c>
      <c r="N90" s="17">
        <f>VLOOKUP(A90,BaseDados,17,FALSE)</f>
        <v>0</v>
      </c>
      <c r="O90" s="19">
        <f>VLOOKUP(A90,BaseDados,35,FALSE)</f>
        <v>0</v>
      </c>
      <c r="P90" s="18">
        <f>SUM(J90:O90)</f>
        <v>1696.6399999999999</v>
      </c>
      <c r="Q90" s="18">
        <f>I90-P90</f>
        <v>2390.21</v>
      </c>
      <c r="R90" s="20"/>
      <c r="S90" s="15"/>
      <c r="T90" s="15"/>
      <c r="U90" s="21"/>
    </row>
    <row r="91" spans="1:21" s="21" customFormat="1" ht="15" customHeight="1" x14ac:dyDescent="0.2">
      <c r="A91" s="16" t="s">
        <v>106</v>
      </c>
      <c r="B91" s="17">
        <f>VLOOKUP(A91,BaseDados,2,FALSE)</f>
        <v>205.54</v>
      </c>
      <c r="C91" s="17">
        <f>VLOOKUP(A91,BaseDados,3,FALSE)</f>
        <v>0</v>
      </c>
      <c r="D91" s="17">
        <f>VLOOKUP(A91,BaseDados,35,FALSE)</f>
        <v>0</v>
      </c>
      <c r="E91" s="17">
        <f>VLOOKUP(A91,BaseDados,35,FALSE)</f>
        <v>0</v>
      </c>
      <c r="F91" s="17">
        <f>VLOOKUP(A91,BaseDados,6,FALSE)</f>
        <v>0</v>
      </c>
      <c r="G91" s="17">
        <f>VLOOKUP(A91,BaseDados,4,FALSE)</f>
        <v>0</v>
      </c>
      <c r="H91" s="17">
        <f>VLOOKUP(A91,BaseDados,5,FALSE)</f>
        <v>0</v>
      </c>
      <c r="I91" s="18">
        <f>SUM(B91:H91)</f>
        <v>205.54</v>
      </c>
      <c r="J91" s="17">
        <f>VLOOKUP(A91,BaseDados,7,FALSE)</f>
        <v>0</v>
      </c>
      <c r="K91" s="17">
        <f>VLOOKUP(A91,BaseDados,8,FALSE)</f>
        <v>0</v>
      </c>
      <c r="L91" s="17">
        <f>SUM(VLOOKUP(A91,BaseDados,10,FALSE),VLOOKUP(A91,BaseDados,11,FALSE),VLOOKUP(A91,BaseDados,12,FALSE),VLOOKUP(A91,BaseDados,13,FALSE),VLOOKUP(A91,BaseDados,14,FALSE),VLOOKUP(A91,BaseDados,9,FALSE),VLOOKUP(A91,BaseDados,16,FALSE),VLOOKUP(A91,BaseDados,18,FALSE),VLOOKUP(A91,BaseDados,20,FALSE),VLOOKUP(A91,BaseDados,21,FALSE),VLOOKUP(A91,BaseDados,22,FALSE))</f>
        <v>205.54000000000002</v>
      </c>
      <c r="M91" s="17">
        <f>SUM(VLOOKUP(A91,BaseDados,15,FALSE))</f>
        <v>0</v>
      </c>
      <c r="N91" s="17">
        <f>VLOOKUP(A91,BaseDados,17,FALSE)</f>
        <v>0</v>
      </c>
      <c r="O91" s="19">
        <f>VLOOKUP(A91,BaseDados,35,FALSE)</f>
        <v>0</v>
      </c>
      <c r="P91" s="18">
        <f>SUM(J91:O91)</f>
        <v>205.54000000000002</v>
      </c>
      <c r="Q91" s="18">
        <f>I91-P91</f>
        <v>0</v>
      </c>
      <c r="R91" s="26" t="s">
        <v>107</v>
      </c>
      <c r="S91" s="15"/>
      <c r="T91" s="15"/>
    </row>
    <row r="92" spans="1:21" s="21" customFormat="1" ht="15" customHeight="1" x14ac:dyDescent="0.2">
      <c r="A92" s="16" t="s">
        <v>108</v>
      </c>
      <c r="B92" s="17">
        <f>VLOOKUP(A92,BaseDados,2,FALSE)</f>
        <v>13810.46</v>
      </c>
      <c r="C92" s="17">
        <f>VLOOKUP(A92,BaseDados,3,FALSE)</f>
        <v>0</v>
      </c>
      <c r="D92" s="17">
        <f>VLOOKUP(A92,BaseDados,35,FALSE)</f>
        <v>0</v>
      </c>
      <c r="E92" s="17">
        <f>VLOOKUP(A92,BaseDados,35,FALSE)</f>
        <v>0</v>
      </c>
      <c r="F92" s="17">
        <f>VLOOKUP(A92,BaseDados,6,FALSE)</f>
        <v>0</v>
      </c>
      <c r="G92" s="17">
        <f>VLOOKUP(A92,BaseDados,4,FALSE)</f>
        <v>0</v>
      </c>
      <c r="H92" s="17">
        <f>VLOOKUP(A92,BaseDados,5,FALSE)</f>
        <v>0</v>
      </c>
      <c r="I92" s="18">
        <f>SUM(B92:H92)</f>
        <v>13810.46</v>
      </c>
      <c r="J92" s="17">
        <f>VLOOKUP(A92,BaseDados,7,FALSE)</f>
        <v>671.11</v>
      </c>
      <c r="K92" s="17">
        <f>VLOOKUP(A92,BaseDados,8,FALSE)</f>
        <v>2743.96</v>
      </c>
      <c r="L92" s="17">
        <f>SUM(VLOOKUP(A92,BaseDados,10,FALSE),VLOOKUP(A92,BaseDados,11,FALSE),VLOOKUP(A92,BaseDados,12,FALSE),VLOOKUP(A92,BaseDados,13,FALSE),VLOOKUP(A92,BaseDados,14,FALSE),VLOOKUP(A92,BaseDados,9,FALSE),VLOOKUP(A92,BaseDados,16,FALSE),VLOOKUP(A92,BaseDados,18,FALSE),VLOOKUP(A92,BaseDados,20,FALSE),VLOOKUP(A92,BaseDados,21,FALSE),VLOOKUP(A92,BaseDados,22,FALSE))</f>
        <v>12.03</v>
      </c>
      <c r="M92" s="17">
        <f>SUM(VLOOKUP(A92,BaseDados,15,FALSE))</f>
        <v>0</v>
      </c>
      <c r="N92" s="17">
        <f>VLOOKUP(A92,BaseDados,17,FALSE)</f>
        <v>0</v>
      </c>
      <c r="O92" s="19">
        <f>VLOOKUP(A92,BaseDados,35,FALSE)</f>
        <v>0</v>
      </c>
      <c r="P92" s="18">
        <f>SUM(J92:O92)</f>
        <v>3427.1000000000004</v>
      </c>
      <c r="Q92" s="18">
        <f>I92-P92</f>
        <v>10383.359999999999</v>
      </c>
      <c r="R92" s="20"/>
      <c r="S92" s="15"/>
      <c r="T92" s="15"/>
    </row>
    <row r="93" spans="1:21" s="21" customFormat="1" ht="15" customHeight="1" x14ac:dyDescent="0.2">
      <c r="A93" s="16" t="s">
        <v>109</v>
      </c>
      <c r="B93" s="17">
        <f>VLOOKUP(A93,BaseDados,2,FALSE)</f>
        <v>9289.93</v>
      </c>
      <c r="C93" s="17">
        <f>VLOOKUP(A93,BaseDados,3,FALSE)</f>
        <v>0</v>
      </c>
      <c r="D93" s="17">
        <f>VLOOKUP(A93,BaseDados,35,FALSE)</f>
        <v>0</v>
      </c>
      <c r="E93" s="17">
        <f>VLOOKUP(A93,BaseDados,35,FALSE)</f>
        <v>0</v>
      </c>
      <c r="F93" s="17">
        <f>VLOOKUP(A93,BaseDados,6,FALSE)</f>
        <v>0</v>
      </c>
      <c r="G93" s="17">
        <f>VLOOKUP(A93,BaseDados,4,FALSE)</f>
        <v>0</v>
      </c>
      <c r="H93" s="17">
        <f>VLOOKUP(A93,BaseDados,5,FALSE)</f>
        <v>928.99</v>
      </c>
      <c r="I93" s="18">
        <f>SUM(B93:H93)</f>
        <v>10218.92</v>
      </c>
      <c r="J93" s="17">
        <f>VLOOKUP(A93,BaseDados,7,FALSE)</f>
        <v>671.11</v>
      </c>
      <c r="K93" s="17">
        <f>VLOOKUP(A93,BaseDados,8,FALSE)</f>
        <v>1756.29</v>
      </c>
      <c r="L93" s="17">
        <f>SUM(VLOOKUP(A93,BaseDados,10,FALSE),VLOOKUP(A93,BaseDados,11,FALSE),VLOOKUP(A93,BaseDados,12,FALSE),VLOOKUP(A93,BaseDados,13,FALSE),VLOOKUP(A93,BaseDados,14,FALSE),VLOOKUP(A93,BaseDados,9,FALSE),VLOOKUP(A93,BaseDados,16,FALSE),VLOOKUP(A93,BaseDados,18,FALSE),VLOOKUP(A93,BaseDados,20,FALSE),VLOOKUP(A93,BaseDados,21,FALSE),VLOOKUP(A93,BaseDados,22,FALSE))</f>
        <v>12.03</v>
      </c>
      <c r="M93" s="17">
        <f>SUM(VLOOKUP(A93,BaseDados,15,FALSE))</f>
        <v>0</v>
      </c>
      <c r="N93" s="17">
        <f>VLOOKUP(A93,BaseDados,17,FALSE)</f>
        <v>0</v>
      </c>
      <c r="O93" s="19">
        <f>VLOOKUP(A93,BaseDados,35,FALSE)</f>
        <v>0</v>
      </c>
      <c r="P93" s="18">
        <f>SUM(J93:O93)</f>
        <v>2439.4300000000003</v>
      </c>
      <c r="Q93" s="18">
        <f>I93-P93</f>
        <v>7779.49</v>
      </c>
      <c r="R93" s="20"/>
      <c r="S93" s="15"/>
      <c r="T93" s="15"/>
    </row>
    <row r="94" spans="1:21" s="21" customFormat="1" ht="15" customHeight="1" x14ac:dyDescent="0.2">
      <c r="A94" s="16" t="s">
        <v>110</v>
      </c>
      <c r="B94" s="17">
        <f>VLOOKUP(A94,BaseDados,2,FALSE)</f>
        <v>991.83</v>
      </c>
      <c r="C94" s="17">
        <f>VLOOKUP(A94,BaseDados,3,FALSE)</f>
        <v>3471.74</v>
      </c>
      <c r="D94" s="17">
        <f>VLOOKUP(A94,BaseDados,35,FALSE)</f>
        <v>0</v>
      </c>
      <c r="E94" s="17">
        <f>VLOOKUP(A94,BaseDados,35,FALSE)</f>
        <v>0</v>
      </c>
      <c r="F94" s="17">
        <f>VLOOKUP(A94,BaseDados,6,FALSE)</f>
        <v>0</v>
      </c>
      <c r="G94" s="17">
        <f>VLOOKUP(A94,BaseDados,4,FALSE)</f>
        <v>195.59</v>
      </c>
      <c r="H94" s="17">
        <f>VLOOKUP(A94,BaseDados,5,FALSE)</f>
        <v>0</v>
      </c>
      <c r="I94" s="18">
        <f>SUM(B94:H94)</f>
        <v>4659.16</v>
      </c>
      <c r="J94" s="17">
        <f>VLOOKUP(A94,BaseDados,7,FALSE)</f>
        <v>424.37</v>
      </c>
      <c r="K94" s="17">
        <f>VLOOKUP(A94,BaseDados,8,FALSE)</f>
        <v>25.25</v>
      </c>
      <c r="L94" s="17">
        <f>SUM(VLOOKUP(A94,BaseDados,10,FALSE),VLOOKUP(A94,BaseDados,11,FALSE),VLOOKUP(A94,BaseDados,12,FALSE),VLOOKUP(A94,BaseDados,13,FALSE),VLOOKUP(A94,BaseDados,14,FALSE),VLOOKUP(A94,BaseDados,9,FALSE),VLOOKUP(A94,BaseDados,16,FALSE),VLOOKUP(A94,BaseDados,18,FALSE),VLOOKUP(A94,BaseDados,20,FALSE),VLOOKUP(A94,BaseDados,21,FALSE),VLOOKUP(A94,BaseDados,22,FALSE))</f>
        <v>65.899999999999991</v>
      </c>
      <c r="M94" s="17">
        <f>SUM(VLOOKUP(A94,BaseDados,15,FALSE))</f>
        <v>29.75</v>
      </c>
      <c r="N94" s="17">
        <f>VLOOKUP(A94,BaseDados,17,FALSE)</f>
        <v>3206.14</v>
      </c>
      <c r="O94" s="19">
        <f>VLOOKUP(A94,BaseDados,35,FALSE)</f>
        <v>0</v>
      </c>
      <c r="P94" s="18">
        <f>SUM(J94:O94)</f>
        <v>3751.41</v>
      </c>
      <c r="Q94" s="18">
        <f>I94-P94</f>
        <v>907.75</v>
      </c>
      <c r="R94" s="20"/>
      <c r="S94" s="15"/>
      <c r="T94" s="15"/>
    </row>
    <row r="95" spans="1:21" s="21" customFormat="1" ht="15" customHeight="1" x14ac:dyDescent="0.2">
      <c r="A95" s="16" t="s">
        <v>111</v>
      </c>
      <c r="B95" s="17">
        <f>VLOOKUP(A95,BaseDados,2,FALSE)</f>
        <v>2975.48</v>
      </c>
      <c r="C95" s="17">
        <f>VLOOKUP(A95,BaseDados,3,FALSE)</f>
        <v>0</v>
      </c>
      <c r="D95" s="17">
        <f>VLOOKUP(A95,BaseDados,35,FALSE)</f>
        <v>0</v>
      </c>
      <c r="E95" s="17">
        <f>VLOOKUP(A95,BaseDados,35,FALSE)</f>
        <v>0</v>
      </c>
      <c r="F95" s="17">
        <f>VLOOKUP(A95,BaseDados,6,FALSE)</f>
        <v>0</v>
      </c>
      <c r="G95" s="17">
        <f>VLOOKUP(A95,BaseDados,4,FALSE)</f>
        <v>0</v>
      </c>
      <c r="H95" s="17">
        <f>VLOOKUP(A95,BaseDados,5,FALSE)</f>
        <v>0</v>
      </c>
      <c r="I95" s="18">
        <f>SUM(B95:H95)</f>
        <v>2975.48</v>
      </c>
      <c r="J95" s="17">
        <f>VLOOKUP(A95,BaseDados,7,FALSE)</f>
        <v>241.01</v>
      </c>
      <c r="K95" s="17">
        <f>VLOOKUP(A95,BaseDados,8,FALSE)</f>
        <v>39.97</v>
      </c>
      <c r="L95" s="17">
        <f>SUM(VLOOKUP(A95,BaseDados,10,FALSE),VLOOKUP(A95,BaseDados,11,FALSE),VLOOKUP(A95,BaseDados,12,FALSE),VLOOKUP(A95,BaseDados,13,FALSE),VLOOKUP(A95,BaseDados,14,FALSE),VLOOKUP(A95,BaseDados,9,FALSE),VLOOKUP(A95,BaseDados,16,FALSE),VLOOKUP(A95,BaseDados,18,FALSE),VLOOKUP(A95,BaseDados,20,FALSE),VLOOKUP(A95,BaseDados,21,FALSE),VLOOKUP(A95,BaseDados,22,FALSE))</f>
        <v>421.73</v>
      </c>
      <c r="M95" s="17">
        <f>SUM(VLOOKUP(A95,BaseDados,15,FALSE))</f>
        <v>0</v>
      </c>
      <c r="N95" s="17">
        <f>VLOOKUP(A95,BaseDados,17,FALSE)</f>
        <v>0</v>
      </c>
      <c r="O95" s="19">
        <f>VLOOKUP(A95,BaseDados,35,FALSE)</f>
        <v>0</v>
      </c>
      <c r="P95" s="18">
        <f>SUM(J95:O95)</f>
        <v>702.71</v>
      </c>
      <c r="Q95" s="18">
        <f>I95-P95</f>
        <v>2272.77</v>
      </c>
      <c r="R95" s="30"/>
      <c r="S95" s="15"/>
      <c r="T95" s="15"/>
    </row>
    <row r="96" spans="1:21" s="21" customFormat="1" ht="15" customHeight="1" x14ac:dyDescent="0.2">
      <c r="A96" s="16" t="s">
        <v>112</v>
      </c>
      <c r="B96" s="17">
        <f>VLOOKUP(A96,BaseDados,2,FALSE)</f>
        <v>465.24</v>
      </c>
      <c r="C96" s="17">
        <f>VLOOKUP(A96,BaseDados,3,FALSE)</f>
        <v>3968.6</v>
      </c>
      <c r="D96" s="17">
        <f>VLOOKUP(A96,BaseDados,35,FALSE)</f>
        <v>0</v>
      </c>
      <c r="E96" s="17">
        <f>VLOOKUP(A96,BaseDados,35,FALSE)</f>
        <v>0</v>
      </c>
      <c r="F96" s="17">
        <f>VLOOKUP(A96,BaseDados,6,FALSE)</f>
        <v>431.81</v>
      </c>
      <c r="G96" s="17">
        <f>VLOOKUP(A96,BaseDados,4,FALSE)</f>
        <v>0</v>
      </c>
      <c r="H96" s="17">
        <f>VLOOKUP(A96,BaseDados,5,FALSE)</f>
        <v>0</v>
      </c>
      <c r="I96" s="18">
        <f>SUM(B96:H96)</f>
        <v>4865.6500000000005</v>
      </c>
      <c r="J96" s="17">
        <f>VLOOKUP(A96,BaseDados,7,FALSE)</f>
        <v>436.54</v>
      </c>
      <c r="K96" s="17">
        <f>VLOOKUP(A96,BaseDados,8,FALSE)</f>
        <v>175.01</v>
      </c>
      <c r="L96" s="17">
        <f>SUM(VLOOKUP(A96,BaseDados,10,FALSE),VLOOKUP(A96,BaseDados,11,FALSE),VLOOKUP(A96,BaseDados,12,FALSE),VLOOKUP(A96,BaseDados,13,FALSE),VLOOKUP(A96,BaseDados,14,FALSE),VLOOKUP(A96,BaseDados,9,FALSE),VLOOKUP(A96,BaseDados,16,FALSE),VLOOKUP(A96,BaseDados,18,FALSE),VLOOKUP(A96,BaseDados,20,FALSE),VLOOKUP(A96,BaseDados,21,FALSE),VLOOKUP(A96,BaseDados,22,FALSE))</f>
        <v>867.3</v>
      </c>
      <c r="M96" s="17">
        <f>SUM(VLOOKUP(A96,BaseDados,15,FALSE))</f>
        <v>29.75</v>
      </c>
      <c r="N96" s="17">
        <f>VLOOKUP(A96,BaseDados,17,FALSE)</f>
        <v>3357.05</v>
      </c>
      <c r="O96" s="19">
        <f>VLOOKUP(A96,BaseDados,35,FALSE)</f>
        <v>0</v>
      </c>
      <c r="P96" s="18">
        <f>SUM(J96:O96)</f>
        <v>4865.6499999999996</v>
      </c>
      <c r="Q96" s="18">
        <f>I96-P96</f>
        <v>0</v>
      </c>
      <c r="R96" s="20"/>
      <c r="S96" s="15"/>
      <c r="T96" s="15"/>
    </row>
    <row r="97" spans="1:21" s="21" customFormat="1" ht="15" customHeight="1" x14ac:dyDescent="0.2">
      <c r="A97" s="16" t="s">
        <v>113</v>
      </c>
      <c r="B97" s="17">
        <f>VLOOKUP(A97,BaseDados,2,FALSE)</f>
        <v>77.61</v>
      </c>
      <c r="C97" s="17">
        <f>VLOOKUP(A97,BaseDados,3,FALSE)</f>
        <v>0</v>
      </c>
      <c r="D97" s="17">
        <f>VLOOKUP(A97,BaseDados,35,FALSE)</f>
        <v>0</v>
      </c>
      <c r="E97" s="17">
        <f>VLOOKUP(A97,BaseDados,35,FALSE)</f>
        <v>0</v>
      </c>
      <c r="F97" s="17">
        <f>VLOOKUP(A97,BaseDados,6,FALSE)</f>
        <v>0</v>
      </c>
      <c r="G97" s="17">
        <f>VLOOKUP(A97,BaseDados,4,FALSE)</f>
        <v>0</v>
      </c>
      <c r="H97" s="17">
        <f>VLOOKUP(A97,BaseDados,5,FALSE)</f>
        <v>0</v>
      </c>
      <c r="I97" s="18">
        <f>SUM(B97:H97)</f>
        <v>77.61</v>
      </c>
      <c r="J97" s="17">
        <f>VLOOKUP(A97,BaseDados,7,FALSE)</f>
        <v>0</v>
      </c>
      <c r="K97" s="17">
        <f>VLOOKUP(A97,BaseDados,8,FALSE)</f>
        <v>0</v>
      </c>
      <c r="L97" s="17">
        <f>SUM(VLOOKUP(A97,BaseDados,10,FALSE),VLOOKUP(A97,BaseDados,11,FALSE),VLOOKUP(A97,BaseDados,12,FALSE),VLOOKUP(A97,BaseDados,13,FALSE),VLOOKUP(A97,BaseDados,14,FALSE),VLOOKUP(A97,BaseDados,9,FALSE),VLOOKUP(A97,BaseDados,16,FALSE),VLOOKUP(A97,BaseDados,18,FALSE),VLOOKUP(A97,BaseDados,20,FALSE),VLOOKUP(A97,BaseDados,21,FALSE),VLOOKUP(A97,BaseDados,22,FALSE))</f>
        <v>77.61</v>
      </c>
      <c r="M97" s="17">
        <f>SUM(VLOOKUP(A97,BaseDados,15,FALSE))</f>
        <v>0</v>
      </c>
      <c r="N97" s="17">
        <f>VLOOKUP(A97,BaseDados,17,FALSE)</f>
        <v>0</v>
      </c>
      <c r="O97" s="19">
        <f>VLOOKUP(A97,BaseDados,35,FALSE)</f>
        <v>0</v>
      </c>
      <c r="P97" s="18">
        <f>SUM(J97:O97)</f>
        <v>77.61</v>
      </c>
      <c r="Q97" s="18">
        <f>I97-P97</f>
        <v>0</v>
      </c>
      <c r="R97" s="26" t="s">
        <v>114</v>
      </c>
      <c r="S97" s="15"/>
      <c r="T97" s="15"/>
    </row>
    <row r="98" spans="1:21" s="21" customFormat="1" ht="15" customHeight="1" x14ac:dyDescent="0.2">
      <c r="A98" s="16" t="s">
        <v>115</v>
      </c>
      <c r="B98" s="17">
        <f>VLOOKUP(A98,BaseDados,2,FALSE)</f>
        <v>2832.1</v>
      </c>
      <c r="C98" s="17">
        <f>VLOOKUP(A98,BaseDados,3,FALSE)</f>
        <v>0</v>
      </c>
      <c r="D98" s="17">
        <f>VLOOKUP(A98,BaseDados,35,FALSE)</f>
        <v>0</v>
      </c>
      <c r="E98" s="17">
        <f>VLOOKUP(A98,BaseDados,35,FALSE)</f>
        <v>0</v>
      </c>
      <c r="F98" s="17">
        <f>VLOOKUP(A98,BaseDados,6,FALSE)</f>
        <v>431.81</v>
      </c>
      <c r="G98" s="17">
        <f>VLOOKUP(A98,BaseDados,4,FALSE)</f>
        <v>0</v>
      </c>
      <c r="H98" s="17">
        <f>VLOOKUP(A98,BaseDados,5,FALSE)</f>
        <v>0</v>
      </c>
      <c r="I98" s="18">
        <f>SUM(B98:H98)</f>
        <v>3263.91</v>
      </c>
      <c r="J98" s="17">
        <f>VLOOKUP(A98,BaseDados,7,FALSE)</f>
        <v>254.88</v>
      </c>
      <c r="K98" s="17">
        <f>VLOOKUP(A98,BaseDados,8,FALSE)</f>
        <v>12.01</v>
      </c>
      <c r="L98" s="17">
        <f>SUM(VLOOKUP(A98,BaseDados,10,FALSE),VLOOKUP(A98,BaseDados,11,FALSE),VLOOKUP(A98,BaseDados,12,FALSE),VLOOKUP(A98,BaseDados,13,FALSE),VLOOKUP(A98,BaseDados,14,FALSE),VLOOKUP(A98,BaseDados,9,FALSE),VLOOKUP(A98,BaseDados,16,FALSE),VLOOKUP(A98,BaseDados,18,FALSE),VLOOKUP(A98,BaseDados,20,FALSE),VLOOKUP(A98,BaseDados,21,FALSE),VLOOKUP(A98,BaseDados,22,FALSE))</f>
        <v>525.06999999999994</v>
      </c>
      <c r="M98" s="17">
        <f>SUM(VLOOKUP(A98,BaseDados,15,FALSE))</f>
        <v>0</v>
      </c>
      <c r="N98" s="17">
        <f>VLOOKUP(A98,BaseDados,17,FALSE)</f>
        <v>0</v>
      </c>
      <c r="O98" s="19">
        <f>VLOOKUP(A98,BaseDados,35,FALSE)</f>
        <v>0</v>
      </c>
      <c r="P98" s="18">
        <f>SUM(J98:O98)</f>
        <v>791.95999999999992</v>
      </c>
      <c r="Q98" s="18">
        <f>I98-P98</f>
        <v>2471.9499999999998</v>
      </c>
      <c r="R98" s="20"/>
      <c r="S98" s="15"/>
      <c r="T98" s="15"/>
    </row>
    <row r="99" spans="1:21" s="21" customFormat="1" ht="15" customHeight="1" x14ac:dyDescent="0.2">
      <c r="A99" s="16" t="s">
        <v>116</v>
      </c>
      <c r="B99" s="17">
        <f>VLOOKUP(A99,BaseDados,2,FALSE)</f>
        <v>2975.48</v>
      </c>
      <c r="C99" s="17">
        <f>VLOOKUP(A99,BaseDados,3,FALSE)</f>
        <v>0</v>
      </c>
      <c r="D99" s="17">
        <f>VLOOKUP(A99,BaseDados,35,FALSE)</f>
        <v>0</v>
      </c>
      <c r="E99" s="17">
        <f>VLOOKUP(A99,BaseDados,35,FALSE)</f>
        <v>0</v>
      </c>
      <c r="F99" s="17">
        <f>VLOOKUP(A99,BaseDados,6,FALSE)</f>
        <v>0</v>
      </c>
      <c r="G99" s="17">
        <f>VLOOKUP(A99,BaseDados,4,FALSE)</f>
        <v>0</v>
      </c>
      <c r="H99" s="17">
        <f>VLOOKUP(A99,BaseDados,5,FALSE)</f>
        <v>230</v>
      </c>
      <c r="I99" s="18">
        <f>SUM(B99:H99)</f>
        <v>3205.48</v>
      </c>
      <c r="J99" s="17">
        <f>VLOOKUP(A99,BaseDados,7,FALSE)</f>
        <v>352.6</v>
      </c>
      <c r="K99" s="17">
        <f>VLOOKUP(A99,BaseDados,8,FALSE)</f>
        <v>73.13</v>
      </c>
      <c r="L99" s="17">
        <f>SUM(VLOOKUP(A99,BaseDados,10,FALSE),VLOOKUP(A99,BaseDados,11,FALSE),VLOOKUP(A99,BaseDados,12,FALSE),VLOOKUP(A99,BaseDados,13,FALSE),VLOOKUP(A99,BaseDados,14,FALSE),VLOOKUP(A99,BaseDados,9,FALSE),VLOOKUP(A99,BaseDados,16,FALSE),VLOOKUP(A99,BaseDados,18,FALSE),VLOOKUP(A99,BaseDados,20,FALSE),VLOOKUP(A99,BaseDados,21,FALSE),VLOOKUP(A99,BaseDados,22,FALSE))</f>
        <v>508.6099999999999</v>
      </c>
      <c r="M99" s="17">
        <f>SUM(VLOOKUP(A99,BaseDados,15,FALSE))</f>
        <v>29.75</v>
      </c>
      <c r="N99" s="17">
        <f>VLOOKUP(A99,BaseDados,17,FALSE)</f>
        <v>0</v>
      </c>
      <c r="O99" s="19">
        <f>VLOOKUP(A99,BaseDados,35,FALSE)</f>
        <v>0</v>
      </c>
      <c r="P99" s="18">
        <f>SUM(J99:O99)</f>
        <v>964.08999999999992</v>
      </c>
      <c r="Q99" s="18">
        <f>I99-P99</f>
        <v>2241.3900000000003</v>
      </c>
      <c r="R99" s="20"/>
      <c r="S99" s="15"/>
      <c r="T99" s="15"/>
    </row>
    <row r="100" spans="1:21" s="21" customFormat="1" ht="15" customHeight="1" x14ac:dyDescent="0.2">
      <c r="A100" s="16" t="s">
        <v>117</v>
      </c>
      <c r="B100" s="17">
        <f>VLOOKUP(A100,BaseDados,2,FALSE)</f>
        <v>2975.48</v>
      </c>
      <c r="C100" s="17">
        <f>VLOOKUP(A100,BaseDados,3,FALSE)</f>
        <v>0</v>
      </c>
      <c r="D100" s="17">
        <f>VLOOKUP(A100,BaseDados,35,FALSE)</f>
        <v>0</v>
      </c>
      <c r="E100" s="17">
        <f>VLOOKUP(A100,BaseDados,35,FALSE)</f>
        <v>0</v>
      </c>
      <c r="F100" s="17">
        <f>VLOOKUP(A100,BaseDados,6,FALSE)</f>
        <v>0</v>
      </c>
      <c r="G100" s="17">
        <f>VLOOKUP(A100,BaseDados,4,FALSE)</f>
        <v>0</v>
      </c>
      <c r="H100" s="17">
        <f>VLOOKUP(A100,BaseDados,5,FALSE)</f>
        <v>0</v>
      </c>
      <c r="I100" s="18">
        <f>SUM(B100:H100)</f>
        <v>2975.48</v>
      </c>
      <c r="J100" s="17">
        <f>VLOOKUP(A100,BaseDados,7,FALSE)</f>
        <v>267.79000000000002</v>
      </c>
      <c r="K100" s="17">
        <f>VLOOKUP(A100,BaseDados,8,FALSE)</f>
        <v>60.28</v>
      </c>
      <c r="L100" s="17">
        <f>SUM(VLOOKUP(A100,BaseDados,10,FALSE),VLOOKUP(A100,BaseDados,11,FALSE),VLOOKUP(A100,BaseDados,12,FALSE),VLOOKUP(A100,BaseDados,13,FALSE),VLOOKUP(A100,BaseDados,14,FALSE),VLOOKUP(A100,BaseDados,9,FALSE),VLOOKUP(A100,BaseDados,16,FALSE),VLOOKUP(A100,BaseDados,18,FALSE),VLOOKUP(A100,BaseDados,20,FALSE),VLOOKUP(A100,BaseDados,21,FALSE),VLOOKUP(A100,BaseDados,22,FALSE))</f>
        <v>203.57</v>
      </c>
      <c r="M100" s="17">
        <f>SUM(VLOOKUP(A100,BaseDados,15,FALSE))</f>
        <v>29.75</v>
      </c>
      <c r="N100" s="17">
        <f>VLOOKUP(A100,BaseDados,17,FALSE)</f>
        <v>0</v>
      </c>
      <c r="O100" s="19">
        <f>VLOOKUP(A100,BaseDados,35,FALSE)</f>
        <v>0</v>
      </c>
      <c r="P100" s="18">
        <f>SUM(J100:O100)</f>
        <v>561.3900000000001</v>
      </c>
      <c r="Q100" s="18">
        <f>I100-P100</f>
        <v>2414.09</v>
      </c>
      <c r="R100" s="20"/>
      <c r="S100" s="15"/>
      <c r="T100" s="15"/>
    </row>
    <row r="101" spans="1:21" s="25" customFormat="1" ht="15" customHeight="1" x14ac:dyDescent="0.2">
      <c r="A101" s="16" t="s">
        <v>118</v>
      </c>
      <c r="B101" s="17">
        <f>VLOOKUP(A101,BaseDados,2,FALSE)</f>
        <v>1416.05</v>
      </c>
      <c r="C101" s="17">
        <f>VLOOKUP(A101,BaseDados,3,FALSE)</f>
        <v>1985.77</v>
      </c>
      <c r="D101" s="17">
        <f>VLOOKUP(A101,BaseDados,35,FALSE)</f>
        <v>0</v>
      </c>
      <c r="E101" s="17">
        <f>VLOOKUP(A101,BaseDados,35,FALSE)</f>
        <v>0</v>
      </c>
      <c r="F101" s="17">
        <f>VLOOKUP(A101,BaseDados,6,FALSE)</f>
        <v>431.81</v>
      </c>
      <c r="G101" s="17">
        <f>VLOOKUP(A101,BaseDados,4,FALSE)</f>
        <v>60.57</v>
      </c>
      <c r="H101" s="17">
        <f>VLOOKUP(A101,BaseDados,5,FALSE)</f>
        <v>230</v>
      </c>
      <c r="I101" s="18">
        <f>SUM(B101:H101)</f>
        <v>4124.2</v>
      </c>
      <c r="J101" s="17">
        <f>VLOOKUP(A101,BaseDados,7,FALSE)</f>
        <v>406.16</v>
      </c>
      <c r="K101" s="17">
        <f>VLOOKUP(A101,BaseDados,8,FALSE)</f>
        <v>0</v>
      </c>
      <c r="L101" s="17">
        <f>SUM(VLOOKUP(A101,BaseDados,10,FALSE),VLOOKUP(A101,BaseDados,11,FALSE),VLOOKUP(A101,BaseDados,12,FALSE),VLOOKUP(A101,BaseDados,13,FALSE),VLOOKUP(A101,BaseDados,14,FALSE),VLOOKUP(A101,BaseDados,9,FALSE),VLOOKUP(A101,BaseDados,16,FALSE),VLOOKUP(A101,BaseDados,18,FALSE),VLOOKUP(A101,BaseDados,20,FALSE),VLOOKUP(A101,BaseDados,21,FALSE),VLOOKUP(A101,BaseDados,22,FALSE))</f>
        <v>396.59</v>
      </c>
      <c r="M101" s="17">
        <f>SUM(VLOOKUP(A101,BaseDados,15,FALSE))</f>
        <v>28.32</v>
      </c>
      <c r="N101" s="17">
        <f>VLOOKUP(A101,BaseDados,17,FALSE)</f>
        <v>1807.06</v>
      </c>
      <c r="O101" s="19">
        <f>VLOOKUP(A101,BaseDados,35,FALSE)</f>
        <v>0</v>
      </c>
      <c r="P101" s="18">
        <f>SUM(J101:O101)</f>
        <v>2638.13</v>
      </c>
      <c r="Q101" s="18">
        <f>I101-P101</f>
        <v>1486.0699999999997</v>
      </c>
      <c r="R101" s="30"/>
      <c r="S101" s="15"/>
      <c r="T101" s="15"/>
      <c r="U101" s="21"/>
    </row>
    <row r="102" spans="1:21" s="21" customFormat="1" ht="15" customHeight="1" x14ac:dyDescent="0.2">
      <c r="A102" s="16" t="s">
        <v>119</v>
      </c>
      <c r="B102" s="17">
        <f>VLOOKUP(A102,BaseDados,2,FALSE)</f>
        <v>9760.23</v>
      </c>
      <c r="C102" s="17">
        <f>VLOOKUP(A102,BaseDados,3,FALSE)</f>
        <v>0</v>
      </c>
      <c r="D102" s="17">
        <f>VLOOKUP(A102,BaseDados,35,FALSE)</f>
        <v>0</v>
      </c>
      <c r="E102" s="17">
        <f>VLOOKUP(A102,BaseDados,35,FALSE)</f>
        <v>0</v>
      </c>
      <c r="F102" s="17">
        <f>VLOOKUP(A102,BaseDados,6,FALSE)</f>
        <v>0</v>
      </c>
      <c r="G102" s="17">
        <f>VLOOKUP(A102,BaseDados,4,FALSE)</f>
        <v>0</v>
      </c>
      <c r="H102" s="17">
        <f>VLOOKUP(A102,BaseDados,5,FALSE)</f>
        <v>976.02</v>
      </c>
      <c r="I102" s="18">
        <f>SUM(B102:H102)</f>
        <v>10736.25</v>
      </c>
      <c r="J102" s="17">
        <f>VLOOKUP(A102,BaseDados,7,FALSE)</f>
        <v>671.11</v>
      </c>
      <c r="K102" s="17">
        <f>VLOOKUP(A102,BaseDados,8,FALSE)</f>
        <v>1898.55</v>
      </c>
      <c r="L102" s="17">
        <f>SUM(VLOOKUP(A102,BaseDados,10,FALSE),VLOOKUP(A102,BaseDados,11,FALSE),VLOOKUP(A102,BaseDados,12,FALSE),VLOOKUP(A102,BaseDados,13,FALSE),VLOOKUP(A102,BaseDados,14,FALSE),VLOOKUP(A102,BaseDados,9,FALSE),VLOOKUP(A102,BaseDados,16,FALSE),VLOOKUP(A102,BaseDados,18,FALSE),VLOOKUP(A102,BaseDados,20,FALSE),VLOOKUP(A102,BaseDados,21,FALSE),VLOOKUP(A102,BaseDados,22,FALSE))</f>
        <v>1608.82</v>
      </c>
      <c r="M102" s="17">
        <f>SUM(VLOOKUP(A102,BaseDados,15,FALSE))</f>
        <v>0</v>
      </c>
      <c r="N102" s="17">
        <f>VLOOKUP(A102,BaseDados,17,FALSE)</f>
        <v>0</v>
      </c>
      <c r="O102" s="19">
        <f>VLOOKUP(A102,BaseDados,35,FALSE)</f>
        <v>0</v>
      </c>
      <c r="P102" s="18">
        <f>SUM(J102:O102)</f>
        <v>4178.4799999999996</v>
      </c>
      <c r="Q102" s="18">
        <f>I102-P102</f>
        <v>6557.77</v>
      </c>
      <c r="R102" s="20"/>
      <c r="S102" s="15"/>
      <c r="T102" s="15"/>
    </row>
    <row r="103" spans="1:21" s="21" customFormat="1" ht="15" customHeight="1" x14ac:dyDescent="0.2">
      <c r="A103" s="16" t="s">
        <v>120</v>
      </c>
      <c r="B103" s="17">
        <f>VLOOKUP(A103,BaseDados,2,FALSE)</f>
        <v>2479.5700000000002</v>
      </c>
      <c r="C103" s="17">
        <f>VLOOKUP(A103,BaseDados,3,FALSE)</f>
        <v>671.83</v>
      </c>
      <c r="D103" s="17">
        <f>VLOOKUP(A103,BaseDados,35,FALSE)</f>
        <v>0</v>
      </c>
      <c r="E103" s="17">
        <f>VLOOKUP(A103,BaseDados,35,FALSE)</f>
        <v>0</v>
      </c>
      <c r="F103" s="17">
        <f>VLOOKUP(A103,BaseDados,6,FALSE)</f>
        <v>0</v>
      </c>
      <c r="G103" s="17">
        <f>VLOOKUP(A103,BaseDados,4,FALSE)</f>
        <v>60.88</v>
      </c>
      <c r="H103" s="17">
        <f>VLOOKUP(A103,BaseDados,5,FALSE)</f>
        <v>350</v>
      </c>
      <c r="I103" s="18">
        <f>SUM(B103:H103)</f>
        <v>3562.28</v>
      </c>
      <c r="J103" s="17">
        <f>VLOOKUP(A103,BaseDados,7,FALSE)</f>
        <v>391.85</v>
      </c>
      <c r="K103" s="17">
        <f>VLOOKUP(A103,BaseDados,8,FALSE)</f>
        <v>34.409999999999997</v>
      </c>
      <c r="L103" s="17">
        <f>SUM(VLOOKUP(A103,BaseDados,10,FALSE),VLOOKUP(A103,BaseDados,11,FALSE),VLOOKUP(A103,BaseDados,12,FALSE),VLOOKUP(A103,BaseDados,13,FALSE),VLOOKUP(A103,BaseDados,14,FALSE),VLOOKUP(A103,BaseDados,9,FALSE),VLOOKUP(A103,BaseDados,16,FALSE),VLOOKUP(A103,BaseDados,18,FALSE),VLOOKUP(A103,BaseDados,20,FALSE),VLOOKUP(A103,BaseDados,21,FALSE),VLOOKUP(A103,BaseDados,22,FALSE))</f>
        <v>220.67000000000002</v>
      </c>
      <c r="M103" s="17">
        <f>SUM(VLOOKUP(A103,BaseDados,15,FALSE))</f>
        <v>29.75</v>
      </c>
      <c r="N103" s="17">
        <f>VLOOKUP(A103,BaseDados,17,FALSE)</f>
        <v>618.09</v>
      </c>
      <c r="O103" s="19">
        <f>VLOOKUP(A103,BaseDados,35,FALSE)</f>
        <v>0</v>
      </c>
      <c r="P103" s="18">
        <f>SUM(J103:O103)</f>
        <v>1294.77</v>
      </c>
      <c r="Q103" s="18">
        <f>I103-P103</f>
        <v>2267.5100000000002</v>
      </c>
      <c r="R103" s="20"/>
    </row>
    <row r="104" spans="1:21" s="21" customFormat="1" ht="15" customHeight="1" x14ac:dyDescent="0.2">
      <c r="A104" s="16" t="s">
        <v>121</v>
      </c>
      <c r="B104" s="17">
        <f>VLOOKUP(A104,BaseDados,2,FALSE)</f>
        <v>2479.5700000000002</v>
      </c>
      <c r="C104" s="17">
        <f>VLOOKUP(A104,BaseDados,3,FALSE)</f>
        <v>719.36</v>
      </c>
      <c r="D104" s="17">
        <f>VLOOKUP(A104,BaseDados,35,FALSE)</f>
        <v>0</v>
      </c>
      <c r="E104" s="17">
        <f>VLOOKUP(A104,BaseDados,35,FALSE)</f>
        <v>0</v>
      </c>
      <c r="F104" s="17">
        <f>VLOOKUP(A104,BaseDados,6,FALSE)</f>
        <v>0</v>
      </c>
      <c r="G104" s="17">
        <f>VLOOKUP(A104,BaseDados,4,FALSE)</f>
        <v>81.180000000000007</v>
      </c>
      <c r="H104" s="17">
        <f>VLOOKUP(A104,BaseDados,5,FALSE)</f>
        <v>300</v>
      </c>
      <c r="I104" s="18">
        <f>SUM(B104:H104)</f>
        <v>3580.11</v>
      </c>
      <c r="J104" s="17">
        <f>VLOOKUP(A104,BaseDados,7,FALSE)</f>
        <v>393.81</v>
      </c>
      <c r="K104" s="17">
        <f>VLOOKUP(A104,BaseDados,8,FALSE)</f>
        <v>10.93</v>
      </c>
      <c r="L104" s="17">
        <f>SUM(VLOOKUP(A104,BaseDados,10,FALSE),VLOOKUP(A104,BaseDados,11,FALSE),VLOOKUP(A104,BaseDados,12,FALSE),VLOOKUP(A104,BaseDados,13,FALSE),VLOOKUP(A104,BaseDados,14,FALSE),VLOOKUP(A104,BaseDados,9,FALSE),VLOOKUP(A104,BaseDados,16,FALSE),VLOOKUP(A104,BaseDados,18,FALSE),VLOOKUP(A104,BaseDados,20,FALSE),VLOOKUP(A104,BaseDados,21,FALSE),VLOOKUP(A104,BaseDados,22,FALSE))</f>
        <v>195.75</v>
      </c>
      <c r="M104" s="17">
        <f>SUM(VLOOKUP(A104,BaseDados,15,FALSE))</f>
        <v>0</v>
      </c>
      <c r="N104" s="17">
        <f>VLOOKUP(A104,BaseDados,17,FALSE)</f>
        <v>650.89</v>
      </c>
      <c r="O104" s="19">
        <f>VLOOKUP(A104,BaseDados,35,FALSE)</f>
        <v>0</v>
      </c>
      <c r="P104" s="18">
        <f>SUM(J104:O104)</f>
        <v>1251.3800000000001</v>
      </c>
      <c r="Q104" s="18">
        <f>I104-P104</f>
        <v>2328.73</v>
      </c>
      <c r="R104" s="20"/>
      <c r="S104" s="15"/>
      <c r="T104" s="15"/>
      <c r="U104" s="31"/>
    </row>
    <row r="105" spans="1:21" s="21" customFormat="1" ht="15" customHeight="1" x14ac:dyDescent="0.2">
      <c r="A105" s="16" t="s">
        <v>122</v>
      </c>
      <c r="B105" s="17">
        <f>VLOOKUP(A105,BaseDados,2,FALSE)</f>
        <v>12511.59</v>
      </c>
      <c r="C105" s="17">
        <f>VLOOKUP(A105,BaseDados,3,FALSE)</f>
        <v>0</v>
      </c>
      <c r="D105" s="17">
        <f>VLOOKUP(A105,BaseDados,35,FALSE)</f>
        <v>0</v>
      </c>
      <c r="E105" s="17">
        <f>VLOOKUP(A105,BaseDados,35,FALSE)</f>
        <v>0</v>
      </c>
      <c r="F105" s="17">
        <f>VLOOKUP(A105,BaseDados,6,FALSE)</f>
        <v>0</v>
      </c>
      <c r="G105" s="17">
        <f>VLOOKUP(A105,BaseDados,4,FALSE)</f>
        <v>0</v>
      </c>
      <c r="H105" s="17">
        <f>VLOOKUP(A105,BaseDados,5,FALSE)</f>
        <v>0</v>
      </c>
      <c r="I105" s="18">
        <f>SUM(B105:H105)</f>
        <v>12511.59</v>
      </c>
      <c r="J105" s="17">
        <f>VLOOKUP(A105,BaseDados,7,FALSE)</f>
        <v>671.11</v>
      </c>
      <c r="K105" s="17">
        <f>VLOOKUP(A105,BaseDados,8,FALSE)</f>
        <v>2230.36</v>
      </c>
      <c r="L105" s="17">
        <f>SUM(VLOOKUP(A105,BaseDados,10,FALSE),VLOOKUP(A105,BaseDados,11,FALSE),VLOOKUP(A105,BaseDados,12,FALSE),VLOOKUP(A105,BaseDados,13,FALSE),VLOOKUP(A105,BaseDados,14,FALSE),VLOOKUP(A105,BaseDados,9,FALSE),VLOOKUP(A105,BaseDados,16,FALSE),VLOOKUP(A105,BaseDados,18,FALSE),VLOOKUP(A105,BaseDados,20,FALSE),VLOOKUP(A105,BaseDados,21,FALSE),VLOOKUP(A105,BaseDados,22,FALSE))</f>
        <v>864.91</v>
      </c>
      <c r="M105" s="17">
        <f>SUM(VLOOKUP(A105,BaseDados,15,FALSE))</f>
        <v>0</v>
      </c>
      <c r="N105" s="17">
        <f>VLOOKUP(A105,BaseDados,17,FALSE)</f>
        <v>0</v>
      </c>
      <c r="O105" s="19">
        <f>VLOOKUP(A105,BaseDados,35,FALSE)</f>
        <v>0</v>
      </c>
      <c r="P105" s="18">
        <f>SUM(J105:O105)</f>
        <v>3766.38</v>
      </c>
      <c r="Q105" s="18">
        <f>I105-P105</f>
        <v>8745.2099999999991</v>
      </c>
      <c r="R105" s="20"/>
      <c r="S105" s="15"/>
      <c r="T105" s="15"/>
    </row>
    <row r="106" spans="1:21" s="21" customFormat="1" ht="15" customHeight="1" x14ac:dyDescent="0.2">
      <c r="A106" s="22" t="s">
        <v>123</v>
      </c>
      <c r="B106" s="17">
        <f>VLOOKUP(A106,BaseDados,2,FALSE)</f>
        <v>9289.93</v>
      </c>
      <c r="C106" s="17">
        <f>VLOOKUP(A106,BaseDados,3,FALSE)</f>
        <v>0</v>
      </c>
      <c r="D106" s="17">
        <f>VLOOKUP(A106,BaseDados,35,FALSE)</f>
        <v>0</v>
      </c>
      <c r="E106" s="17">
        <f>VLOOKUP(A106,BaseDados,35,FALSE)</f>
        <v>0</v>
      </c>
      <c r="F106" s="17">
        <f>VLOOKUP(A106,BaseDados,6,FALSE)</f>
        <v>431.81</v>
      </c>
      <c r="G106" s="17">
        <f>VLOOKUP(A106,BaseDados,4,FALSE)</f>
        <v>0</v>
      </c>
      <c r="H106" s="17">
        <f>VLOOKUP(A106,BaseDados,5,FALSE)</f>
        <v>928.99</v>
      </c>
      <c r="I106" s="18">
        <f>SUM(B106:H106)</f>
        <v>10650.73</v>
      </c>
      <c r="J106" s="17">
        <f>VLOOKUP(A106,BaseDados,7,FALSE)</f>
        <v>671.11</v>
      </c>
      <c r="K106" s="17">
        <f>VLOOKUP(A106,BaseDados,8,FALSE)</f>
        <v>1704.15</v>
      </c>
      <c r="L106" s="17">
        <f>SUM(VLOOKUP(A106,BaseDados,10,FALSE),VLOOKUP(A106,BaseDados,11,FALSE),VLOOKUP(A106,BaseDados,12,FALSE),VLOOKUP(A106,BaseDados,13,FALSE),VLOOKUP(A106,BaseDados,14,FALSE),VLOOKUP(A106,BaseDados,9,FALSE),VLOOKUP(A106,BaseDados,16,FALSE),VLOOKUP(A106,BaseDados,18,FALSE),VLOOKUP(A106,BaseDados,20,FALSE),VLOOKUP(A106,BaseDados,21,FALSE),VLOOKUP(A106,BaseDados,22,FALSE))</f>
        <v>11.66</v>
      </c>
      <c r="M106" s="17">
        <f>SUM(VLOOKUP(A106,BaseDados,15,FALSE))</f>
        <v>0</v>
      </c>
      <c r="N106" s="17">
        <f>VLOOKUP(A106,BaseDados,17,FALSE)</f>
        <v>0</v>
      </c>
      <c r="O106" s="19">
        <f>VLOOKUP(A106,BaseDados,35,FALSE)</f>
        <v>0</v>
      </c>
      <c r="P106" s="18">
        <f>SUM(J106:O106)</f>
        <v>2386.92</v>
      </c>
      <c r="Q106" s="18">
        <f>I106-P106</f>
        <v>8263.81</v>
      </c>
      <c r="R106" s="23"/>
      <c r="S106" s="15"/>
      <c r="T106" s="24"/>
      <c r="U106" s="25"/>
    </row>
    <row r="107" spans="1:21" s="21" customFormat="1" ht="15" customHeight="1" x14ac:dyDescent="0.2">
      <c r="A107" s="16" t="s">
        <v>124</v>
      </c>
      <c r="B107" s="17">
        <f>VLOOKUP(A107,BaseDados,2,FALSE)</f>
        <v>13810.46</v>
      </c>
      <c r="C107" s="17">
        <f>VLOOKUP(A107,BaseDados,3,FALSE)</f>
        <v>0</v>
      </c>
      <c r="D107" s="17">
        <f>VLOOKUP(A107,BaseDados,35,FALSE)</f>
        <v>0</v>
      </c>
      <c r="E107" s="17">
        <f>VLOOKUP(A107,BaseDados,35,FALSE)</f>
        <v>0</v>
      </c>
      <c r="F107" s="17">
        <f>VLOOKUP(A107,BaseDados,6,FALSE)</f>
        <v>0</v>
      </c>
      <c r="G107" s="17">
        <f>VLOOKUP(A107,BaseDados,4,FALSE)</f>
        <v>0</v>
      </c>
      <c r="H107" s="17">
        <f>VLOOKUP(A107,BaseDados,5,FALSE)</f>
        <v>0</v>
      </c>
      <c r="I107" s="18">
        <f>SUM(B107:H107)</f>
        <v>13810.46</v>
      </c>
      <c r="J107" s="17">
        <f>VLOOKUP(A107,BaseDados,7,FALSE)</f>
        <v>671.11</v>
      </c>
      <c r="K107" s="17">
        <f>VLOOKUP(A107,BaseDados,8,FALSE)</f>
        <v>2743.96</v>
      </c>
      <c r="L107" s="17">
        <f>SUM(VLOOKUP(A107,BaseDados,10,FALSE),VLOOKUP(A107,BaseDados,11,FALSE),VLOOKUP(A107,BaseDados,12,FALSE),VLOOKUP(A107,BaseDados,13,FALSE),VLOOKUP(A107,BaseDados,14,FALSE),VLOOKUP(A107,BaseDados,9,FALSE),VLOOKUP(A107,BaseDados,16,FALSE),VLOOKUP(A107,BaseDados,18,FALSE),VLOOKUP(A107,BaseDados,20,FALSE),VLOOKUP(A107,BaseDados,21,FALSE),VLOOKUP(A107,BaseDados,22,FALSE))</f>
        <v>304</v>
      </c>
      <c r="M107" s="17">
        <f>SUM(VLOOKUP(A107,BaseDados,15,FALSE))</f>
        <v>0</v>
      </c>
      <c r="N107" s="17">
        <f>VLOOKUP(A107,BaseDados,17,FALSE)</f>
        <v>0</v>
      </c>
      <c r="O107" s="19">
        <f>VLOOKUP(A107,BaseDados,35,FALSE)</f>
        <v>0</v>
      </c>
      <c r="P107" s="18">
        <f>SUM(J107:O107)</f>
        <v>3719.07</v>
      </c>
      <c r="Q107" s="18">
        <f>I107-P107</f>
        <v>10091.39</v>
      </c>
      <c r="R107" s="20"/>
      <c r="S107" s="15"/>
      <c r="T107" s="15"/>
    </row>
    <row r="108" spans="1:21" s="21" customFormat="1" ht="15" customHeight="1" x14ac:dyDescent="0.2">
      <c r="A108" s="16" t="s">
        <v>125</v>
      </c>
      <c r="B108" s="17">
        <f>VLOOKUP(A108,BaseDados,2,FALSE)</f>
        <v>9289.93</v>
      </c>
      <c r="C108" s="17">
        <f>VLOOKUP(A108,BaseDados,3,FALSE)</f>
        <v>0</v>
      </c>
      <c r="D108" s="17">
        <f>VLOOKUP(A108,BaseDados,35,FALSE)</f>
        <v>0</v>
      </c>
      <c r="E108" s="17">
        <f>VLOOKUP(A108,BaseDados,35,FALSE)</f>
        <v>0</v>
      </c>
      <c r="F108" s="17">
        <f>VLOOKUP(A108,BaseDados,6,FALSE)</f>
        <v>0</v>
      </c>
      <c r="G108" s="17">
        <f>VLOOKUP(A108,BaseDados,4,FALSE)</f>
        <v>0</v>
      </c>
      <c r="H108" s="17">
        <f>VLOOKUP(A108,BaseDados,5,FALSE)</f>
        <v>928.99</v>
      </c>
      <c r="I108" s="18">
        <f>SUM(B108:H108)</f>
        <v>10218.92</v>
      </c>
      <c r="J108" s="17">
        <f>VLOOKUP(A108,BaseDados,7,FALSE)</f>
        <v>671.11</v>
      </c>
      <c r="K108" s="17">
        <f>VLOOKUP(A108,BaseDados,8,FALSE)</f>
        <v>1756.29</v>
      </c>
      <c r="L108" s="17">
        <f>SUM(VLOOKUP(A108,BaseDados,10,FALSE),VLOOKUP(A108,BaseDados,11,FALSE),VLOOKUP(A108,BaseDados,12,FALSE),VLOOKUP(A108,BaseDados,13,FALSE),VLOOKUP(A108,BaseDados,14,FALSE),VLOOKUP(A108,BaseDados,9,FALSE),VLOOKUP(A108,BaseDados,16,FALSE),VLOOKUP(A108,BaseDados,18,FALSE),VLOOKUP(A108,BaseDados,20,FALSE),VLOOKUP(A108,BaseDados,21,FALSE),VLOOKUP(A108,BaseDados,22,FALSE))</f>
        <v>569.42999999999995</v>
      </c>
      <c r="M108" s="17">
        <f>SUM(VLOOKUP(A108,BaseDados,15,FALSE))</f>
        <v>92.9</v>
      </c>
      <c r="N108" s="17">
        <f>VLOOKUP(A108,BaseDados,17,FALSE)</f>
        <v>0</v>
      </c>
      <c r="O108" s="19">
        <f>VLOOKUP(A108,BaseDados,35,FALSE)</f>
        <v>0</v>
      </c>
      <c r="P108" s="18">
        <f>SUM(J108:O108)</f>
        <v>3089.73</v>
      </c>
      <c r="Q108" s="18">
        <f>I108-P108</f>
        <v>7129.1900000000005</v>
      </c>
      <c r="R108" s="20"/>
      <c r="S108" s="15"/>
      <c r="T108" s="15"/>
    </row>
    <row r="109" spans="1:21" s="21" customFormat="1" ht="15" customHeight="1" x14ac:dyDescent="0.2">
      <c r="A109" s="16" t="s">
        <v>126</v>
      </c>
      <c r="B109" s="17">
        <f>VLOOKUP(A109,BaseDados,2,FALSE)</f>
        <v>2832.11</v>
      </c>
      <c r="C109" s="17">
        <f>VLOOKUP(A109,BaseDados,3,FALSE)</f>
        <v>0</v>
      </c>
      <c r="D109" s="17">
        <f>VLOOKUP(A109,BaseDados,35,FALSE)</f>
        <v>0</v>
      </c>
      <c r="E109" s="17">
        <f>VLOOKUP(A109,BaseDados,35,FALSE)</f>
        <v>0</v>
      </c>
      <c r="F109" s="17">
        <f>VLOOKUP(A109,BaseDados,6,FALSE)</f>
        <v>431.8</v>
      </c>
      <c r="G109" s="17">
        <f>VLOOKUP(A109,BaseDados,4,FALSE)</f>
        <v>0</v>
      </c>
      <c r="H109" s="17">
        <f>VLOOKUP(A109,BaseDados,5,FALSE)</f>
        <v>0</v>
      </c>
      <c r="I109" s="18">
        <f>SUM(B109:H109)</f>
        <v>3263.9100000000003</v>
      </c>
      <c r="J109" s="17">
        <f>VLOOKUP(A109,BaseDados,7,FALSE)</f>
        <v>254.88</v>
      </c>
      <c r="K109" s="17">
        <f>VLOOKUP(A109,BaseDados,8,FALSE)</f>
        <v>36.270000000000003</v>
      </c>
      <c r="L109" s="17">
        <f>SUM(VLOOKUP(A109,BaseDados,10,FALSE),VLOOKUP(A109,BaseDados,11,FALSE),VLOOKUP(A109,BaseDados,12,FALSE),VLOOKUP(A109,BaseDados,13,FALSE),VLOOKUP(A109,BaseDados,14,FALSE),VLOOKUP(A109,BaseDados,9,FALSE),VLOOKUP(A109,BaseDados,16,FALSE),VLOOKUP(A109,BaseDados,18,FALSE),VLOOKUP(A109,BaseDados,20,FALSE),VLOOKUP(A109,BaseDados,21,FALSE),VLOOKUP(A109,BaseDados,22,FALSE))</f>
        <v>332.1</v>
      </c>
      <c r="M109" s="17">
        <f>SUM(VLOOKUP(A109,BaseDados,15,FALSE))</f>
        <v>0</v>
      </c>
      <c r="N109" s="17">
        <f>VLOOKUP(A109,BaseDados,17,FALSE)</f>
        <v>0</v>
      </c>
      <c r="O109" s="19">
        <f>VLOOKUP(A109,BaseDados,35,FALSE)</f>
        <v>0</v>
      </c>
      <c r="P109" s="18">
        <f>SUM(J109:O109)</f>
        <v>623.25</v>
      </c>
      <c r="Q109" s="18">
        <f>I109-P109</f>
        <v>2640.6600000000003</v>
      </c>
      <c r="R109" s="20"/>
      <c r="S109" s="15"/>
      <c r="T109" s="15"/>
    </row>
    <row r="110" spans="1:21" s="21" customFormat="1" ht="15" customHeight="1" x14ac:dyDescent="0.2">
      <c r="A110" s="32" t="s">
        <v>127</v>
      </c>
      <c r="B110" s="17">
        <f>VLOOKUP(A110,BaseDados,2,FALSE)</f>
        <v>2832.1</v>
      </c>
      <c r="C110" s="17">
        <f>VLOOKUP(A110,BaseDados,3,FALSE)</f>
        <v>0</v>
      </c>
      <c r="D110" s="17">
        <f>VLOOKUP(A110,BaseDados,35,FALSE)</f>
        <v>0</v>
      </c>
      <c r="E110" s="17">
        <f>VLOOKUP(A110,BaseDados,35,FALSE)</f>
        <v>0</v>
      </c>
      <c r="F110" s="17">
        <f>VLOOKUP(A110,BaseDados,6,FALSE)</f>
        <v>0</v>
      </c>
      <c r="G110" s="17">
        <f>VLOOKUP(A110,BaseDados,4,FALSE)</f>
        <v>64.959999999999994</v>
      </c>
      <c r="H110" s="17">
        <f>VLOOKUP(A110,BaseDados,5,FALSE)</f>
        <v>0</v>
      </c>
      <c r="I110" s="18">
        <f>SUM(B110:H110)</f>
        <v>2897.06</v>
      </c>
      <c r="J110" s="17">
        <f>VLOOKUP(A110,BaseDados,7,FALSE)</f>
        <v>260.73</v>
      </c>
      <c r="K110" s="17">
        <f>VLOOKUP(A110,BaseDados,8,FALSE)</f>
        <v>54.92</v>
      </c>
      <c r="L110" s="17">
        <f>SUM(VLOOKUP(A110,BaseDados,10,FALSE),VLOOKUP(A110,BaseDados,11,FALSE),VLOOKUP(A110,BaseDados,12,FALSE),VLOOKUP(A110,BaseDados,13,FALSE),VLOOKUP(A110,BaseDados,14,FALSE),VLOOKUP(A110,BaseDados,9,FALSE),VLOOKUP(A110,BaseDados,16,FALSE),VLOOKUP(A110,BaseDados,18,FALSE),VLOOKUP(A110,BaseDados,20,FALSE),VLOOKUP(A110,BaseDados,21,FALSE),VLOOKUP(A110,BaseDados,22,FALSE))</f>
        <v>90.11999999999999</v>
      </c>
      <c r="M110" s="17">
        <f>SUM(VLOOKUP(A110,BaseDados,15,FALSE))</f>
        <v>28.32</v>
      </c>
      <c r="N110" s="17">
        <f>VLOOKUP(A110,BaseDados,17,FALSE)</f>
        <v>0</v>
      </c>
      <c r="O110" s="19">
        <f>VLOOKUP(A110,BaseDados,35,FALSE)</f>
        <v>0</v>
      </c>
      <c r="P110" s="18">
        <f>SUM(J110:O110)</f>
        <v>434.09000000000003</v>
      </c>
      <c r="Q110" s="18">
        <f>I110-P110</f>
        <v>2462.9699999999998</v>
      </c>
      <c r="R110" s="33"/>
      <c r="S110" s="15"/>
      <c r="T110" s="15"/>
    </row>
    <row r="111" spans="1:21" s="21" customFormat="1" ht="15" customHeight="1" x14ac:dyDescent="0.2">
      <c r="A111" s="32" t="s">
        <v>128</v>
      </c>
      <c r="B111" s="17">
        <f>VLOOKUP(A111,BaseDados,2,FALSE)</f>
        <v>2975.48</v>
      </c>
      <c r="C111" s="17">
        <f>VLOOKUP(A111,BaseDados,3,FALSE)</f>
        <v>0</v>
      </c>
      <c r="D111" s="17">
        <f>VLOOKUP(A111,BaseDados,35,FALSE)</f>
        <v>0</v>
      </c>
      <c r="E111" s="17">
        <f>VLOOKUP(A111,BaseDados,35,FALSE)</f>
        <v>0</v>
      </c>
      <c r="F111" s="17">
        <f>VLOOKUP(A111,BaseDados,6,FALSE)</f>
        <v>0</v>
      </c>
      <c r="G111" s="17">
        <f>VLOOKUP(A111,BaseDados,4,FALSE)</f>
        <v>802.63</v>
      </c>
      <c r="H111" s="17">
        <f>VLOOKUP(A111,BaseDados,5,FALSE)</f>
        <v>300</v>
      </c>
      <c r="I111" s="18">
        <f>SUM(B111:H111)</f>
        <v>4078.11</v>
      </c>
      <c r="J111" s="17">
        <f>VLOOKUP(A111,BaseDados,7,FALSE)</f>
        <v>448.59</v>
      </c>
      <c r="K111" s="17">
        <f>VLOOKUP(A111,BaseDados,8,FALSE)</f>
        <v>189.63</v>
      </c>
      <c r="L111" s="17">
        <f>SUM(VLOOKUP(A111,BaseDados,10,FALSE),VLOOKUP(A111,BaseDados,11,FALSE),VLOOKUP(A111,BaseDados,12,FALSE),VLOOKUP(A111,BaseDados,13,FALSE),VLOOKUP(A111,BaseDados,14,FALSE),VLOOKUP(A111,BaseDados,9,FALSE),VLOOKUP(A111,BaseDados,16,FALSE),VLOOKUP(A111,BaseDados,18,FALSE),VLOOKUP(A111,BaseDados,20,FALSE),VLOOKUP(A111,BaseDados,21,FALSE),VLOOKUP(A111,BaseDados,22,FALSE))</f>
        <v>190.94</v>
      </c>
      <c r="M111" s="17">
        <f>SUM(VLOOKUP(A111,BaseDados,15,FALSE))</f>
        <v>0</v>
      </c>
      <c r="N111" s="17">
        <f>VLOOKUP(A111,BaseDados,17,FALSE)</f>
        <v>0</v>
      </c>
      <c r="O111" s="19">
        <f>VLOOKUP(A111,BaseDados,35,FALSE)</f>
        <v>0</v>
      </c>
      <c r="P111" s="18">
        <f>SUM(J111:O111)</f>
        <v>829.16000000000008</v>
      </c>
      <c r="Q111" s="18">
        <f>I111-P111</f>
        <v>3248.95</v>
      </c>
      <c r="R111" s="33"/>
      <c r="S111" s="15"/>
      <c r="T111" s="15"/>
    </row>
    <row r="112" spans="1:21" s="21" customFormat="1" ht="15" customHeight="1" x14ac:dyDescent="0.2">
      <c r="A112" s="34" t="s">
        <v>129</v>
      </c>
      <c r="B112" s="17">
        <f>VLOOKUP(A112,BaseDados,2,FALSE)</f>
        <v>2832.11</v>
      </c>
      <c r="C112" s="17">
        <f>VLOOKUP(A112,BaseDados,3,FALSE)</f>
        <v>0</v>
      </c>
      <c r="D112" s="17">
        <f>VLOOKUP(A112,BaseDados,35,FALSE)</f>
        <v>0</v>
      </c>
      <c r="E112" s="17">
        <f>VLOOKUP(A112,BaseDados,35,FALSE)</f>
        <v>0</v>
      </c>
      <c r="F112" s="17">
        <f>VLOOKUP(A112,BaseDados,6,FALSE)</f>
        <v>0</v>
      </c>
      <c r="G112" s="17">
        <f>VLOOKUP(A112,BaseDados,4,FALSE)</f>
        <v>0</v>
      </c>
      <c r="H112" s="17">
        <f>VLOOKUP(A112,BaseDados,5,FALSE)</f>
        <v>0</v>
      </c>
      <c r="I112" s="18">
        <f>SUM(B112:H112)</f>
        <v>2832.11</v>
      </c>
      <c r="J112" s="17">
        <f>VLOOKUP(A112,BaseDados,7,FALSE)</f>
        <v>254.88</v>
      </c>
      <c r="K112" s="17">
        <f>VLOOKUP(A112,BaseDados,8,FALSE)</f>
        <v>50.49</v>
      </c>
      <c r="L112" s="17">
        <f>SUM(VLOOKUP(A112,BaseDados,10,FALSE),VLOOKUP(A112,BaseDados,11,FALSE),VLOOKUP(A112,BaseDados,12,FALSE),VLOOKUP(A112,BaseDados,13,FALSE),VLOOKUP(A112,BaseDados,14,FALSE),VLOOKUP(A112,BaseDados,9,FALSE),VLOOKUP(A112,BaseDados,16,FALSE),VLOOKUP(A112,BaseDados,18,FALSE),VLOOKUP(A112,BaseDados,20,FALSE),VLOOKUP(A112,BaseDados,21,FALSE),VLOOKUP(A112,BaseDados,22,FALSE))</f>
        <v>29.68</v>
      </c>
      <c r="M112" s="17">
        <f>SUM(VLOOKUP(A112,BaseDados,15,FALSE))</f>
        <v>0</v>
      </c>
      <c r="N112" s="17">
        <f>VLOOKUP(A112,BaseDados,17,FALSE)</f>
        <v>0</v>
      </c>
      <c r="O112" s="19">
        <f>VLOOKUP(A112,BaseDados,35,FALSE)</f>
        <v>0</v>
      </c>
      <c r="P112" s="18">
        <f>SUM(J112:O112)</f>
        <v>335.05</v>
      </c>
      <c r="Q112" s="18">
        <f>I112-P112</f>
        <v>2497.06</v>
      </c>
      <c r="R112" s="35"/>
      <c r="S112" s="15"/>
      <c r="T112" s="24"/>
      <c r="U112" s="25"/>
    </row>
    <row r="113" spans="1:20" s="21" customFormat="1" ht="15" customHeight="1" x14ac:dyDescent="0.2">
      <c r="A113" s="32" t="s">
        <v>130</v>
      </c>
      <c r="B113" s="17">
        <f>VLOOKUP(A113,BaseDados,2,FALSE)</f>
        <v>4644.97</v>
      </c>
      <c r="C113" s="17">
        <f>VLOOKUP(A113,BaseDados,3,FALSE)</f>
        <v>11273.14</v>
      </c>
      <c r="D113" s="17">
        <f>VLOOKUP(A113,BaseDados,35,FALSE)</f>
        <v>0</v>
      </c>
      <c r="E113" s="17">
        <f>VLOOKUP(A113,BaseDados,35,FALSE)</f>
        <v>0</v>
      </c>
      <c r="F113" s="17">
        <f>VLOOKUP(A113,BaseDados,6,FALSE)</f>
        <v>431.81</v>
      </c>
      <c r="G113" s="17">
        <f>VLOOKUP(A113,BaseDados,4,FALSE)</f>
        <v>0</v>
      </c>
      <c r="H113" s="17">
        <f>VLOOKUP(A113,BaseDados,5,FALSE)</f>
        <v>464.5</v>
      </c>
      <c r="I113" s="18">
        <f>SUM(B113:H113)</f>
        <v>16814.419999999998</v>
      </c>
      <c r="J113" s="17">
        <f>VLOOKUP(A113,BaseDados,7,FALSE)</f>
        <v>671.11</v>
      </c>
      <c r="K113" s="17">
        <f>VLOOKUP(A113,BaseDados,8,FALSE)</f>
        <v>1341.9</v>
      </c>
      <c r="L113" s="17">
        <f>SUM(VLOOKUP(A113,BaseDados,10,FALSE),VLOOKUP(A113,BaseDados,11,FALSE),VLOOKUP(A113,BaseDados,12,FALSE),VLOOKUP(A113,BaseDados,13,FALSE),VLOOKUP(A113,BaseDados,14,FALSE),VLOOKUP(A113,BaseDados,9,FALSE),VLOOKUP(A113,BaseDados,16,FALSE),VLOOKUP(A113,BaseDados,18,FALSE),VLOOKUP(A113,BaseDados,20,FALSE),VLOOKUP(A113,BaseDados,21,FALSE),VLOOKUP(A113,BaseDados,22,FALSE))</f>
        <v>7.52</v>
      </c>
      <c r="M113" s="17">
        <f>SUM(VLOOKUP(A113,BaseDados,15,FALSE))</f>
        <v>0</v>
      </c>
      <c r="N113" s="17">
        <f>VLOOKUP(A113,BaseDados,17,FALSE)</f>
        <v>9816.74</v>
      </c>
      <c r="O113" s="19">
        <f>VLOOKUP(A113,BaseDados,35,FALSE)</f>
        <v>0</v>
      </c>
      <c r="P113" s="18">
        <f>SUM(J113:O113)</f>
        <v>11837.27</v>
      </c>
      <c r="Q113" s="18">
        <f>I113-P113</f>
        <v>4977.1499999999978</v>
      </c>
      <c r="R113" s="36"/>
      <c r="S113" s="15"/>
      <c r="T113" s="15"/>
    </row>
    <row r="114" spans="1:20" s="21" customFormat="1" ht="15" customHeight="1" x14ac:dyDescent="0.2">
      <c r="A114" s="32" t="s">
        <v>131</v>
      </c>
      <c r="B114" s="17">
        <f>VLOOKUP(A114,BaseDados,2,FALSE)</f>
        <v>6937.83</v>
      </c>
      <c r="C114" s="17">
        <f>VLOOKUP(A114,BaseDados,3,FALSE)</f>
        <v>0</v>
      </c>
      <c r="D114" s="17">
        <f>VLOOKUP(A114,BaseDados,35,FALSE)</f>
        <v>0</v>
      </c>
      <c r="E114" s="17">
        <f>VLOOKUP(A114,BaseDados,35,FALSE)</f>
        <v>0</v>
      </c>
      <c r="F114" s="17">
        <f>VLOOKUP(A114,BaseDados,6,FALSE)</f>
        <v>0</v>
      </c>
      <c r="G114" s="17">
        <f>VLOOKUP(A114,BaseDados,4,FALSE)</f>
        <v>0</v>
      </c>
      <c r="H114" s="17">
        <f>VLOOKUP(A114,BaseDados,5,FALSE)</f>
        <v>2810.95</v>
      </c>
      <c r="I114" s="18">
        <f>SUM(B114:H114)</f>
        <v>9748.7799999999988</v>
      </c>
      <c r="J114" s="17">
        <f>VLOOKUP(A114,BaseDados,7,FALSE)</f>
        <v>671.11</v>
      </c>
      <c r="K114" s="17">
        <f>VLOOKUP(A114,BaseDados,8,FALSE)</f>
        <v>1627</v>
      </c>
      <c r="L114" s="17">
        <f>SUM(VLOOKUP(A114,BaseDados,10,FALSE),VLOOKUP(A114,BaseDados,11,FALSE),VLOOKUP(A114,BaseDados,12,FALSE),VLOOKUP(A114,BaseDados,13,FALSE),VLOOKUP(A114,BaseDados,14,FALSE),VLOOKUP(A114,BaseDados,9,FALSE),VLOOKUP(A114,BaseDados,16,FALSE),VLOOKUP(A114,BaseDados,18,FALSE),VLOOKUP(A114,BaseDados,20,FALSE),VLOOKUP(A114,BaseDados,21,FALSE),VLOOKUP(A114,BaseDados,22,FALSE))</f>
        <v>11.66</v>
      </c>
      <c r="M114" s="17">
        <f>SUM(VLOOKUP(A114,BaseDados,15,FALSE))</f>
        <v>0</v>
      </c>
      <c r="N114" s="17">
        <f>VLOOKUP(A114,BaseDados,17,FALSE)</f>
        <v>0</v>
      </c>
      <c r="O114" s="19">
        <f>VLOOKUP(A114,BaseDados,35,FALSE)</f>
        <v>0</v>
      </c>
      <c r="P114" s="18">
        <f>SUM(J114:O114)</f>
        <v>2309.77</v>
      </c>
      <c r="Q114" s="18">
        <f>I114-P114</f>
        <v>7439.0099999999984</v>
      </c>
      <c r="R114" s="33"/>
      <c r="S114" s="15"/>
      <c r="T114" s="15"/>
    </row>
    <row r="115" spans="1:20" s="21" customFormat="1" ht="15" customHeight="1" x14ac:dyDescent="0.2">
      <c r="A115" s="32" t="s">
        <v>132</v>
      </c>
      <c r="B115" s="17">
        <f>VLOOKUP(A115,BaseDados,2,FALSE)</f>
        <v>13810.46</v>
      </c>
      <c r="C115" s="17">
        <f>VLOOKUP(A115,BaseDados,3,FALSE)</f>
        <v>0</v>
      </c>
      <c r="D115" s="17">
        <f>VLOOKUP(A115,BaseDados,35,FALSE)</f>
        <v>0</v>
      </c>
      <c r="E115" s="17">
        <f>VLOOKUP(A115,BaseDados,35,FALSE)</f>
        <v>0</v>
      </c>
      <c r="F115" s="17">
        <f>VLOOKUP(A115,BaseDados,6,FALSE)</f>
        <v>0</v>
      </c>
      <c r="G115" s="17">
        <f>VLOOKUP(A115,BaseDados,4,FALSE)</f>
        <v>0</v>
      </c>
      <c r="H115" s="17">
        <f>VLOOKUP(A115,BaseDados,5,FALSE)</f>
        <v>0</v>
      </c>
      <c r="I115" s="18">
        <f>SUM(B115:H115)</f>
        <v>13810.46</v>
      </c>
      <c r="J115" s="17">
        <f>VLOOKUP(A115,BaseDados,7,FALSE)</f>
        <v>0</v>
      </c>
      <c r="K115" s="17">
        <f>VLOOKUP(A115,BaseDados,8,FALSE)</f>
        <v>2824.24</v>
      </c>
      <c r="L115" s="17">
        <f>SUM(VLOOKUP(A115,BaseDados,10,FALSE),VLOOKUP(A115,BaseDados,11,FALSE),VLOOKUP(A115,BaseDados,12,FALSE),VLOOKUP(A115,BaseDados,13,FALSE),VLOOKUP(A115,BaseDados,14,FALSE),VLOOKUP(A115,BaseDados,9,FALSE),VLOOKUP(A115,BaseDados,16,FALSE),VLOOKUP(A115,BaseDados,18,FALSE),VLOOKUP(A115,BaseDados,20,FALSE),VLOOKUP(A115,BaseDados,21,FALSE),VLOOKUP(A115,BaseDados,22,FALSE))</f>
        <v>526.51</v>
      </c>
      <c r="M115" s="17">
        <f>SUM(VLOOKUP(A115,BaseDados,15,FALSE))</f>
        <v>0</v>
      </c>
      <c r="N115" s="17">
        <f>VLOOKUP(A115,BaseDados,17,FALSE)</f>
        <v>0</v>
      </c>
      <c r="O115" s="19">
        <f>VLOOKUP(A115,BaseDados,35,FALSE)</f>
        <v>0</v>
      </c>
      <c r="P115" s="18">
        <f>SUM(J115:O115)</f>
        <v>3350.75</v>
      </c>
      <c r="Q115" s="18">
        <f>I115-P115</f>
        <v>10459.709999999999</v>
      </c>
      <c r="R115" s="33"/>
      <c r="S115" s="15"/>
      <c r="T115" s="15"/>
    </row>
    <row r="116" spans="1:20" s="21" customFormat="1" ht="15" customHeight="1" x14ac:dyDescent="0.2">
      <c r="A116" s="32" t="s">
        <v>133</v>
      </c>
      <c r="B116" s="17">
        <f>VLOOKUP(A116,BaseDados,2,FALSE)</f>
        <v>2975.48</v>
      </c>
      <c r="C116" s="17">
        <f>VLOOKUP(A116,BaseDados,3,FALSE)</f>
        <v>0</v>
      </c>
      <c r="D116" s="17">
        <f>VLOOKUP(A116,BaseDados,35,FALSE)</f>
        <v>0</v>
      </c>
      <c r="E116" s="17">
        <f>VLOOKUP(A116,BaseDados,35,FALSE)</f>
        <v>0</v>
      </c>
      <c r="F116" s="17">
        <f>VLOOKUP(A116,BaseDados,6,FALSE)</f>
        <v>863.62</v>
      </c>
      <c r="G116" s="17">
        <f>VLOOKUP(A116,BaseDados,4,FALSE)</f>
        <v>0</v>
      </c>
      <c r="H116" s="17">
        <f>VLOOKUP(A116,BaseDados,5,FALSE)</f>
        <v>0</v>
      </c>
      <c r="I116" s="18">
        <f>SUM(B116:H116)</f>
        <v>3839.1</v>
      </c>
      <c r="J116" s="17">
        <f>VLOOKUP(A116,BaseDados,7,FALSE)</f>
        <v>267.79000000000002</v>
      </c>
      <c r="K116" s="17">
        <f>VLOOKUP(A116,BaseDados,8,FALSE)</f>
        <v>46.06</v>
      </c>
      <c r="L116" s="17">
        <f>SUM(VLOOKUP(A116,BaseDados,10,FALSE),VLOOKUP(A116,BaseDados,11,FALSE),VLOOKUP(A116,BaseDados,12,FALSE),VLOOKUP(A116,BaseDados,13,FALSE),VLOOKUP(A116,BaseDados,14,FALSE),VLOOKUP(A116,BaseDados,9,FALSE),VLOOKUP(A116,BaseDados,16,FALSE),VLOOKUP(A116,BaseDados,18,FALSE),VLOOKUP(A116,BaseDados,20,FALSE),VLOOKUP(A116,BaseDados,21,FALSE),VLOOKUP(A116,BaseDados,22,FALSE))</f>
        <v>12.03</v>
      </c>
      <c r="M116" s="17">
        <f>SUM(VLOOKUP(A116,BaseDados,15,FALSE))</f>
        <v>0</v>
      </c>
      <c r="N116" s="17">
        <f>VLOOKUP(A116,BaseDados,17,FALSE)</f>
        <v>0</v>
      </c>
      <c r="O116" s="19">
        <f>VLOOKUP(A116,BaseDados,35,FALSE)</f>
        <v>0</v>
      </c>
      <c r="P116" s="18">
        <f>SUM(J116:O116)</f>
        <v>325.88</v>
      </c>
      <c r="Q116" s="18">
        <f>I116-P116</f>
        <v>3513.22</v>
      </c>
      <c r="R116" s="36"/>
      <c r="S116" s="15"/>
      <c r="T116" s="15"/>
    </row>
    <row r="117" spans="1:20" s="21" customFormat="1" ht="15" customHeight="1" x14ac:dyDescent="0.2">
      <c r="A117" s="32" t="s">
        <v>134</v>
      </c>
      <c r="B117" s="17">
        <f>VLOOKUP(A117,BaseDados,2,FALSE)</f>
        <v>1345.44</v>
      </c>
      <c r="C117" s="17">
        <f>VLOOKUP(A117,BaseDados,3,FALSE)</f>
        <v>0</v>
      </c>
      <c r="D117" s="17">
        <f>VLOOKUP(A117,BaseDados,35,FALSE)</f>
        <v>0</v>
      </c>
      <c r="E117" s="17">
        <f>VLOOKUP(A117,BaseDados,35,FALSE)</f>
        <v>0</v>
      </c>
      <c r="F117" s="17">
        <f>VLOOKUP(A117,BaseDados,6,FALSE)</f>
        <v>0</v>
      </c>
      <c r="G117" s="17">
        <f>VLOOKUP(A117,BaseDados,4,FALSE)</f>
        <v>0</v>
      </c>
      <c r="H117" s="17">
        <f>VLOOKUP(A117,BaseDados,5,FALSE)</f>
        <v>0</v>
      </c>
      <c r="I117" s="18">
        <f>SUM(B117:H117)</f>
        <v>1345.44</v>
      </c>
      <c r="J117" s="17">
        <f>VLOOKUP(A117,BaseDados,7,FALSE)</f>
        <v>0</v>
      </c>
      <c r="K117" s="17">
        <f>VLOOKUP(A117,BaseDados,8,FALSE)</f>
        <v>0</v>
      </c>
      <c r="L117" s="17">
        <f>SUM(VLOOKUP(A117,BaseDados,10,FALSE),VLOOKUP(A117,BaseDados,11,FALSE),VLOOKUP(A117,BaseDados,12,FALSE),VLOOKUP(A117,BaseDados,13,FALSE),VLOOKUP(A117,BaseDados,14,FALSE),VLOOKUP(A117,BaseDados,9,FALSE),VLOOKUP(A117,BaseDados,16,FALSE),VLOOKUP(A117,BaseDados,18,FALSE),VLOOKUP(A117,BaseDados,20,FALSE),VLOOKUP(A117,BaseDados,21,FALSE),VLOOKUP(A117,BaseDados,22,FALSE))</f>
        <v>31.6</v>
      </c>
      <c r="M117" s="17">
        <f>SUM(VLOOKUP(A117,BaseDados,15,FALSE))</f>
        <v>0</v>
      </c>
      <c r="N117" s="17">
        <f>VLOOKUP(A117,BaseDados,17,FALSE)</f>
        <v>0</v>
      </c>
      <c r="O117" s="19">
        <f>VLOOKUP(A117,BaseDados,35,FALSE)</f>
        <v>0</v>
      </c>
      <c r="P117" s="18">
        <f>SUM(J117:O117)</f>
        <v>31.6</v>
      </c>
      <c r="Q117" s="18">
        <f>I117-P117</f>
        <v>1313.8400000000001</v>
      </c>
      <c r="R117" s="26"/>
      <c r="S117" s="15"/>
    </row>
    <row r="118" spans="1:20" s="21" customFormat="1" ht="15" customHeight="1" x14ac:dyDescent="0.2">
      <c r="A118" s="32" t="s">
        <v>135</v>
      </c>
      <c r="B118" s="17">
        <f>VLOOKUP(A118,BaseDados,2,FALSE)</f>
        <v>5706.8</v>
      </c>
      <c r="C118" s="17">
        <f>VLOOKUP(A118,BaseDados,3,FALSE)</f>
        <v>7609.07</v>
      </c>
      <c r="D118" s="17">
        <f>VLOOKUP(A118,BaseDados,35,FALSE)</f>
        <v>0</v>
      </c>
      <c r="E118" s="17">
        <f>VLOOKUP(A118,BaseDados,35,FALSE)</f>
        <v>0</v>
      </c>
      <c r="F118" s="17">
        <f>VLOOKUP(A118,BaseDados,6,FALSE)</f>
        <v>0</v>
      </c>
      <c r="G118" s="17">
        <f>VLOOKUP(A118,BaseDados,4,FALSE)</f>
        <v>0</v>
      </c>
      <c r="H118" s="17">
        <f>VLOOKUP(A118,BaseDados,5,FALSE)</f>
        <v>0</v>
      </c>
      <c r="I118" s="18">
        <f>SUM(B118:H118)</f>
        <v>13315.869999999999</v>
      </c>
      <c r="J118" s="17">
        <f>VLOOKUP(A118,BaseDados,7,FALSE)</f>
        <v>671.11</v>
      </c>
      <c r="K118" s="17">
        <f>VLOOKUP(A118,BaseDados,8,FALSE)</f>
        <v>1738.59</v>
      </c>
      <c r="L118" s="17">
        <f>SUM(VLOOKUP(A118,BaseDados,10,FALSE),VLOOKUP(A118,BaseDados,11,FALSE),VLOOKUP(A118,BaseDados,12,FALSE),VLOOKUP(A118,BaseDados,13,FALSE),VLOOKUP(A118,BaseDados,14,FALSE),VLOOKUP(A118,BaseDados,9,FALSE),VLOOKUP(A118,BaseDados,16,FALSE),VLOOKUP(A118,BaseDados,18,FALSE),VLOOKUP(A118,BaseDados,20,FALSE),VLOOKUP(A118,BaseDados,21,FALSE),VLOOKUP(A118,BaseDados,22,FALSE))</f>
        <v>233.67</v>
      </c>
      <c r="M118" s="17">
        <f>SUM(VLOOKUP(A118,BaseDados,15,FALSE))</f>
        <v>114.14</v>
      </c>
      <c r="N118" s="17">
        <f>VLOOKUP(A118,BaseDados,17,FALSE)</f>
        <v>5920.25</v>
      </c>
      <c r="O118" s="19">
        <f>VLOOKUP(A118,BaseDados,35,FALSE)</f>
        <v>0</v>
      </c>
      <c r="P118" s="18">
        <f>SUM(J118:O118)</f>
        <v>8677.76</v>
      </c>
      <c r="Q118" s="18">
        <f>I118-P118</f>
        <v>4638.1099999999988</v>
      </c>
      <c r="R118" s="33"/>
      <c r="S118" s="15"/>
      <c r="T118" s="15"/>
    </row>
    <row r="119" spans="1:20" s="21" customFormat="1" ht="15" customHeight="1" x14ac:dyDescent="0.2">
      <c r="A119" s="32" t="s">
        <v>136</v>
      </c>
      <c r="B119" s="17">
        <f>VLOOKUP(A119,BaseDados,2,FALSE)</f>
        <v>4954.63</v>
      </c>
      <c r="C119" s="17">
        <f>VLOOKUP(A119,BaseDados,3,FALSE)</f>
        <v>6382.33</v>
      </c>
      <c r="D119" s="17">
        <f>VLOOKUP(A119,BaseDados,35,FALSE)</f>
        <v>0</v>
      </c>
      <c r="E119" s="17">
        <f>VLOOKUP(A119,BaseDados,35,FALSE)</f>
        <v>0</v>
      </c>
      <c r="F119" s="17">
        <f>VLOOKUP(A119,BaseDados,6,FALSE)</f>
        <v>0</v>
      </c>
      <c r="G119" s="17">
        <f>VLOOKUP(A119,BaseDados,4,FALSE)</f>
        <v>66.239999999999995</v>
      </c>
      <c r="H119" s="17">
        <f>VLOOKUP(A119,BaseDados,5,FALSE)</f>
        <v>495.46</v>
      </c>
      <c r="I119" s="18">
        <f>SUM(B119:H119)</f>
        <v>11898.659999999998</v>
      </c>
      <c r="J119" s="17">
        <f>VLOOKUP(A119,BaseDados,7,FALSE)</f>
        <v>671.11</v>
      </c>
      <c r="K119" s="17">
        <f>VLOOKUP(A119,BaseDados,8,FALSE)</f>
        <v>1244.58</v>
      </c>
      <c r="L119" s="17">
        <f>SUM(VLOOKUP(A119,BaseDados,10,FALSE),VLOOKUP(A119,BaseDados,11,FALSE),VLOOKUP(A119,BaseDados,12,FALSE),VLOOKUP(A119,BaseDados,13,FALSE),VLOOKUP(A119,BaseDados,14,FALSE),VLOOKUP(A119,BaseDados,9,FALSE),VLOOKUP(A119,BaseDados,16,FALSE),VLOOKUP(A119,BaseDados,18,FALSE),VLOOKUP(A119,BaseDados,20,FALSE),VLOOKUP(A119,BaseDados,21,FALSE),VLOOKUP(A119,BaseDados,22,FALSE))</f>
        <v>7.8999999999999995</v>
      </c>
      <c r="M119" s="17">
        <f>SUM(VLOOKUP(A119,BaseDados,15,FALSE))</f>
        <v>0</v>
      </c>
      <c r="N119" s="17">
        <f>VLOOKUP(A119,BaseDados,17,FALSE)</f>
        <v>5083</v>
      </c>
      <c r="O119" s="19">
        <f>VLOOKUP(A119,BaseDados,35,FALSE)</f>
        <v>0</v>
      </c>
      <c r="P119" s="18">
        <f>SUM(J119:O119)</f>
        <v>7006.59</v>
      </c>
      <c r="Q119" s="18">
        <f>I119-P119</f>
        <v>4892.0699999999979</v>
      </c>
      <c r="R119" s="33"/>
      <c r="S119" s="15"/>
      <c r="T119" s="15"/>
    </row>
    <row r="120" spans="1:20" s="21" customFormat="1" ht="15" customHeight="1" x14ac:dyDescent="0.2">
      <c r="A120" s="32" t="s">
        <v>137</v>
      </c>
      <c r="B120" s="17">
        <f>VLOOKUP(A120,BaseDados,2,FALSE)</f>
        <v>6603.53</v>
      </c>
      <c r="C120" s="17">
        <f>VLOOKUP(A120,BaseDados,3,FALSE)</f>
        <v>0</v>
      </c>
      <c r="D120" s="17">
        <f>VLOOKUP(A120,BaseDados,35,FALSE)</f>
        <v>0</v>
      </c>
      <c r="E120" s="17">
        <f>VLOOKUP(A120,BaseDados,35,FALSE)</f>
        <v>0</v>
      </c>
      <c r="F120" s="17">
        <f>VLOOKUP(A120,BaseDados,6,FALSE)</f>
        <v>0</v>
      </c>
      <c r="G120" s="17">
        <f>VLOOKUP(A120,BaseDados,4,FALSE)</f>
        <v>0</v>
      </c>
      <c r="H120" s="17">
        <f>VLOOKUP(A120,BaseDados,5,FALSE)</f>
        <v>0</v>
      </c>
      <c r="I120" s="18">
        <f>SUM(B120:H120)</f>
        <v>6603.53</v>
      </c>
      <c r="J120" s="17">
        <f>VLOOKUP(A120,BaseDados,7,FALSE)</f>
        <v>671.11</v>
      </c>
      <c r="K120" s="17">
        <f>VLOOKUP(A120,BaseDados,8,FALSE)</f>
        <v>709.92</v>
      </c>
      <c r="L120" s="17">
        <f>SUM(VLOOKUP(A120,BaseDados,10,FALSE),VLOOKUP(A120,BaseDados,11,FALSE),VLOOKUP(A120,BaseDados,12,FALSE),VLOOKUP(A120,BaseDados,13,FALSE),VLOOKUP(A120,BaseDados,14,FALSE),VLOOKUP(A120,BaseDados,9,FALSE),VLOOKUP(A120,BaseDados,16,FALSE),VLOOKUP(A120,BaseDados,18,FALSE),VLOOKUP(A120,BaseDados,20,FALSE),VLOOKUP(A120,BaseDados,21,FALSE),VLOOKUP(A120,BaseDados,22,FALSE))</f>
        <v>12.03</v>
      </c>
      <c r="M120" s="17">
        <f>SUM(VLOOKUP(A120,BaseDados,15,FALSE))</f>
        <v>0</v>
      </c>
      <c r="N120" s="17">
        <f>VLOOKUP(A120,BaseDados,17,FALSE)</f>
        <v>0</v>
      </c>
      <c r="O120" s="19">
        <f>VLOOKUP(A120,BaseDados,35,FALSE)</f>
        <v>0</v>
      </c>
      <c r="P120" s="18">
        <f>SUM(J120:O120)</f>
        <v>1393.06</v>
      </c>
      <c r="Q120" s="18">
        <f>I120-P120</f>
        <v>5210.4699999999993</v>
      </c>
      <c r="R120" s="33"/>
      <c r="S120" s="15"/>
      <c r="T120" s="15"/>
    </row>
    <row r="121" spans="1:20" s="21" customFormat="1" ht="15" customHeight="1" x14ac:dyDescent="0.2">
      <c r="A121" s="32" t="s">
        <v>138</v>
      </c>
      <c r="B121" s="17">
        <f>VLOOKUP(A121,BaseDados,2,FALSE)</f>
        <v>11413.6</v>
      </c>
      <c r="C121" s="17">
        <f>VLOOKUP(A121,BaseDados,3,FALSE)</f>
        <v>0</v>
      </c>
      <c r="D121" s="17">
        <f>VLOOKUP(A121,BaseDados,35,FALSE)</f>
        <v>0</v>
      </c>
      <c r="E121" s="17">
        <f>VLOOKUP(A121,BaseDados,35,FALSE)</f>
        <v>0</v>
      </c>
      <c r="F121" s="17">
        <f>VLOOKUP(A121,BaseDados,6,FALSE)</f>
        <v>0</v>
      </c>
      <c r="G121" s="17">
        <f>VLOOKUP(A121,BaseDados,4,FALSE)</f>
        <v>0</v>
      </c>
      <c r="H121" s="17">
        <f>VLOOKUP(A121,BaseDados,5,FALSE)</f>
        <v>300</v>
      </c>
      <c r="I121" s="18">
        <f>SUM(B121:H121)</f>
        <v>11713.6</v>
      </c>
      <c r="J121" s="17">
        <f>VLOOKUP(A121,BaseDados,7,FALSE)</f>
        <v>671.11</v>
      </c>
      <c r="K121" s="17">
        <f>VLOOKUP(A121,BaseDados,8,FALSE)</f>
        <v>2167.3200000000002</v>
      </c>
      <c r="L121" s="17">
        <f>SUM(VLOOKUP(A121,BaseDados,10,FALSE),VLOOKUP(A121,BaseDados,11,FALSE),VLOOKUP(A121,BaseDados,12,FALSE),VLOOKUP(A121,BaseDados,13,FALSE),VLOOKUP(A121,BaseDados,14,FALSE),VLOOKUP(A121,BaseDados,9,FALSE),VLOOKUP(A121,BaseDados,16,FALSE),VLOOKUP(A121,BaseDados,18,FALSE),VLOOKUP(A121,BaseDados,20,FALSE),VLOOKUP(A121,BaseDados,21,FALSE),VLOOKUP(A121,BaseDados,22,FALSE))</f>
        <v>12.03</v>
      </c>
      <c r="M121" s="17">
        <f>SUM(VLOOKUP(A121,BaseDados,15,FALSE))</f>
        <v>0</v>
      </c>
      <c r="N121" s="17">
        <f>VLOOKUP(A121,BaseDados,17,FALSE)</f>
        <v>0</v>
      </c>
      <c r="O121" s="19">
        <f>VLOOKUP(A121,BaseDados,35,FALSE)</f>
        <v>0</v>
      </c>
      <c r="P121" s="18">
        <f>SUM(J121:O121)</f>
        <v>2850.4600000000005</v>
      </c>
      <c r="Q121" s="18">
        <f>I121-P121</f>
        <v>8863.14</v>
      </c>
      <c r="R121" s="33"/>
      <c r="S121" s="15"/>
      <c r="T121" s="15"/>
    </row>
    <row r="122" spans="1:20" s="21" customFormat="1" ht="15" customHeight="1" x14ac:dyDescent="0.2">
      <c r="A122" s="32" t="s">
        <v>139</v>
      </c>
      <c r="B122" s="17">
        <f>VLOOKUP(A122,BaseDados,2,FALSE)</f>
        <v>13810.46</v>
      </c>
      <c r="C122" s="17">
        <f>VLOOKUP(A122,BaseDados,3,FALSE)</f>
        <v>0</v>
      </c>
      <c r="D122" s="17">
        <f>VLOOKUP(A122,BaseDados,35,FALSE)</f>
        <v>0</v>
      </c>
      <c r="E122" s="17">
        <f>VLOOKUP(A122,BaseDados,35,FALSE)</f>
        <v>0</v>
      </c>
      <c r="F122" s="17">
        <f>VLOOKUP(A122,BaseDados,6,FALSE)</f>
        <v>0</v>
      </c>
      <c r="G122" s="17">
        <f>VLOOKUP(A122,BaseDados,4,FALSE)</f>
        <v>0</v>
      </c>
      <c r="H122" s="17">
        <f>VLOOKUP(A122,BaseDados,5,FALSE)</f>
        <v>0</v>
      </c>
      <c r="I122" s="18">
        <f>SUM(B122:H122)</f>
        <v>13810.46</v>
      </c>
      <c r="J122" s="17">
        <f>VLOOKUP(A122,BaseDados,7,FALSE)</f>
        <v>671.11</v>
      </c>
      <c r="K122" s="17">
        <f>VLOOKUP(A122,BaseDados,8,FALSE)</f>
        <v>2743.96</v>
      </c>
      <c r="L122" s="17">
        <f>SUM(VLOOKUP(A122,BaseDados,10,FALSE),VLOOKUP(A122,BaseDados,11,FALSE),VLOOKUP(A122,BaseDados,12,FALSE),VLOOKUP(A122,BaseDados,13,FALSE),VLOOKUP(A122,BaseDados,14,FALSE),VLOOKUP(A122,BaseDados,9,FALSE),VLOOKUP(A122,BaseDados,16,FALSE),VLOOKUP(A122,BaseDados,18,FALSE),VLOOKUP(A122,BaseDados,20,FALSE),VLOOKUP(A122,BaseDados,21,FALSE),VLOOKUP(A122,BaseDados,22,FALSE))</f>
        <v>237.8</v>
      </c>
      <c r="M122" s="17">
        <f>SUM(VLOOKUP(A122,BaseDados,15,FALSE))</f>
        <v>0</v>
      </c>
      <c r="N122" s="17">
        <f>VLOOKUP(A122,BaseDados,17,FALSE)</f>
        <v>0</v>
      </c>
      <c r="O122" s="19">
        <f>VLOOKUP(A122,BaseDados,35,FALSE)</f>
        <v>0</v>
      </c>
      <c r="P122" s="18">
        <f>SUM(J122:O122)</f>
        <v>3652.8700000000003</v>
      </c>
      <c r="Q122" s="18">
        <f>I122-P122</f>
        <v>10157.589999999998</v>
      </c>
      <c r="R122" s="33"/>
      <c r="S122" s="15"/>
      <c r="T122" s="15"/>
    </row>
    <row r="123" spans="1:20" s="21" customFormat="1" ht="15" customHeight="1" x14ac:dyDescent="0.2">
      <c r="A123" s="32" t="s">
        <v>140</v>
      </c>
      <c r="B123" s="17">
        <f>VLOOKUP(A123,BaseDados,2,FALSE)</f>
        <v>2832.1</v>
      </c>
      <c r="C123" s="17">
        <f>VLOOKUP(A123,BaseDados,3,FALSE)</f>
        <v>0</v>
      </c>
      <c r="D123" s="17">
        <f>VLOOKUP(A123,BaseDados,35,FALSE)</f>
        <v>0</v>
      </c>
      <c r="E123" s="17">
        <f>VLOOKUP(A123,BaseDados,35,FALSE)</f>
        <v>0</v>
      </c>
      <c r="F123" s="17">
        <f>VLOOKUP(A123,BaseDados,6,FALSE)</f>
        <v>0</v>
      </c>
      <c r="G123" s="17">
        <f>VLOOKUP(A123,BaseDados,4,FALSE)</f>
        <v>0</v>
      </c>
      <c r="H123" s="17">
        <f>VLOOKUP(A123,BaseDados,5,FALSE)</f>
        <v>0</v>
      </c>
      <c r="I123" s="18">
        <f>SUM(B123:H123)</f>
        <v>2832.1</v>
      </c>
      <c r="J123" s="17">
        <f>VLOOKUP(A123,BaseDados,7,FALSE)</f>
        <v>254.88</v>
      </c>
      <c r="K123" s="17">
        <f>VLOOKUP(A123,BaseDados,8,FALSE)</f>
        <v>50.49</v>
      </c>
      <c r="L123" s="17">
        <f>SUM(VLOOKUP(A123,BaseDados,10,FALSE),VLOOKUP(A123,BaseDados,11,FALSE),VLOOKUP(A123,BaseDados,12,FALSE),VLOOKUP(A123,BaseDados,13,FALSE),VLOOKUP(A123,BaseDados,14,FALSE),VLOOKUP(A123,BaseDados,9,FALSE),VLOOKUP(A123,BaseDados,16,FALSE),VLOOKUP(A123,BaseDados,18,FALSE),VLOOKUP(A123,BaseDados,20,FALSE),VLOOKUP(A123,BaseDados,21,FALSE),VLOOKUP(A123,BaseDados,22,FALSE))</f>
        <v>11.66</v>
      </c>
      <c r="M123" s="17">
        <f>SUM(VLOOKUP(A123,BaseDados,15,FALSE))</f>
        <v>0</v>
      </c>
      <c r="N123" s="17">
        <f>VLOOKUP(A123,BaseDados,17,FALSE)</f>
        <v>0</v>
      </c>
      <c r="O123" s="19">
        <f>VLOOKUP(A123,BaseDados,35,FALSE)</f>
        <v>0</v>
      </c>
      <c r="P123" s="18">
        <f>SUM(J123:O123)</f>
        <v>317.03000000000003</v>
      </c>
      <c r="Q123" s="18">
        <f>I123-P123</f>
        <v>2515.0699999999997</v>
      </c>
      <c r="R123" s="36"/>
      <c r="S123" s="15"/>
      <c r="T123" s="15"/>
    </row>
    <row r="124" spans="1:20" s="21" customFormat="1" ht="15" customHeight="1" x14ac:dyDescent="0.2">
      <c r="A124" s="32" t="s">
        <v>141</v>
      </c>
      <c r="B124" s="17">
        <f>VLOOKUP(A124,BaseDados,2,FALSE)</f>
        <v>2975.48</v>
      </c>
      <c r="C124" s="17">
        <f>VLOOKUP(A124,BaseDados,3,FALSE)</f>
        <v>0</v>
      </c>
      <c r="D124" s="17">
        <f>VLOOKUP(A124,BaseDados,35,FALSE)</f>
        <v>0</v>
      </c>
      <c r="E124" s="17">
        <f>VLOOKUP(A124,BaseDados,35,FALSE)</f>
        <v>0</v>
      </c>
      <c r="F124" s="17">
        <f>VLOOKUP(A124,BaseDados,6,FALSE)</f>
        <v>0</v>
      </c>
      <c r="G124" s="17">
        <f>VLOOKUP(A124,BaseDados,4,FALSE)</f>
        <v>0</v>
      </c>
      <c r="H124" s="17">
        <f>VLOOKUP(A124,BaseDados,5,FALSE)</f>
        <v>0</v>
      </c>
      <c r="I124" s="18">
        <f>SUM(B124:H124)</f>
        <v>2975.48</v>
      </c>
      <c r="J124" s="17">
        <f>VLOOKUP(A124,BaseDados,7,FALSE)</f>
        <v>267.79000000000002</v>
      </c>
      <c r="K124" s="17">
        <f>VLOOKUP(A124,BaseDados,8,FALSE)</f>
        <v>17.62</v>
      </c>
      <c r="L124" s="17">
        <f>SUM(VLOOKUP(A124,BaseDados,10,FALSE),VLOOKUP(A124,BaseDados,11,FALSE),VLOOKUP(A124,BaseDados,12,FALSE),VLOOKUP(A124,BaseDados,13,FALSE),VLOOKUP(A124,BaseDados,14,FALSE),VLOOKUP(A124,BaseDados,9,FALSE),VLOOKUP(A124,BaseDados,16,FALSE),VLOOKUP(A124,BaseDados,18,FALSE),VLOOKUP(A124,BaseDados,20,FALSE),VLOOKUP(A124,BaseDados,21,FALSE),VLOOKUP(A124,BaseDados,22,FALSE))</f>
        <v>190.56</v>
      </c>
      <c r="M124" s="17">
        <f>SUM(VLOOKUP(A124,BaseDados,15,FALSE))</f>
        <v>0</v>
      </c>
      <c r="N124" s="17">
        <f>VLOOKUP(A124,BaseDados,17,FALSE)</f>
        <v>0</v>
      </c>
      <c r="O124" s="19">
        <f>VLOOKUP(A124,BaseDados,35,FALSE)</f>
        <v>0</v>
      </c>
      <c r="P124" s="18">
        <f>SUM(J124:O124)</f>
        <v>475.97</v>
      </c>
      <c r="Q124" s="18">
        <f>I124-P124</f>
        <v>2499.5100000000002</v>
      </c>
      <c r="R124" s="33"/>
      <c r="S124" s="15"/>
      <c r="T124" s="15"/>
    </row>
    <row r="125" spans="1:20" s="21" customFormat="1" ht="15" customHeight="1" x14ac:dyDescent="0.2">
      <c r="A125" s="32" t="s">
        <v>142</v>
      </c>
      <c r="B125" s="17">
        <f>VLOOKUP(A125,BaseDados,2,FALSE)</f>
        <v>5528.1</v>
      </c>
      <c r="C125" s="17">
        <f>VLOOKUP(A125,BaseDados,3,FALSE)</f>
        <v>0</v>
      </c>
      <c r="D125" s="17">
        <f>VLOOKUP(A125,BaseDados,35,FALSE)</f>
        <v>0</v>
      </c>
      <c r="E125" s="17">
        <f>VLOOKUP(A125,BaseDados,35,FALSE)</f>
        <v>0</v>
      </c>
      <c r="F125" s="17">
        <f>VLOOKUP(A125,BaseDados,6,FALSE)</f>
        <v>0</v>
      </c>
      <c r="G125" s="17">
        <f>VLOOKUP(A125,BaseDados,4,FALSE)</f>
        <v>0</v>
      </c>
      <c r="H125" s="17">
        <f>VLOOKUP(A125,BaseDados,5,FALSE)</f>
        <v>677.63</v>
      </c>
      <c r="I125" s="18">
        <f>SUM(B125:H125)</f>
        <v>6205.7300000000005</v>
      </c>
      <c r="J125" s="17">
        <f>VLOOKUP(A125,BaseDados,7,FALSE)</f>
        <v>671.11</v>
      </c>
      <c r="K125" s="17">
        <f>VLOOKUP(A125,BaseDados,8,FALSE)</f>
        <v>652.66</v>
      </c>
      <c r="L125" s="17">
        <f>SUM(VLOOKUP(A125,BaseDados,10,FALSE),VLOOKUP(A125,BaseDados,11,FALSE),VLOOKUP(A125,BaseDados,12,FALSE),VLOOKUP(A125,BaseDados,13,FALSE),VLOOKUP(A125,BaseDados,14,FALSE),VLOOKUP(A125,BaseDados,9,FALSE),VLOOKUP(A125,BaseDados,16,FALSE),VLOOKUP(A125,BaseDados,18,FALSE),VLOOKUP(A125,BaseDados,20,FALSE),VLOOKUP(A125,BaseDados,21,FALSE),VLOOKUP(A125,BaseDados,22,FALSE))</f>
        <v>62.730000000000004</v>
      </c>
      <c r="M125" s="17">
        <f>SUM(VLOOKUP(A125,BaseDados,15,FALSE))</f>
        <v>0</v>
      </c>
      <c r="N125" s="17">
        <f>VLOOKUP(A125,BaseDados,17,FALSE)</f>
        <v>0</v>
      </c>
      <c r="O125" s="19">
        <f>VLOOKUP(A125,BaseDados,35,FALSE)</f>
        <v>0</v>
      </c>
      <c r="P125" s="18">
        <f>SUM(J125:O125)</f>
        <v>1386.5</v>
      </c>
      <c r="Q125" s="18">
        <f>I125-P125</f>
        <v>4819.2300000000005</v>
      </c>
      <c r="R125" s="33"/>
      <c r="S125" s="15"/>
      <c r="T125" s="15"/>
    </row>
    <row r="126" spans="1:20" s="21" customFormat="1" ht="15" customHeight="1" x14ac:dyDescent="0.2">
      <c r="A126" s="32" t="s">
        <v>143</v>
      </c>
      <c r="B126" s="17">
        <f>VLOOKUP(A126,BaseDados,2,FALSE)</f>
        <v>1147.02</v>
      </c>
      <c r="C126" s="17">
        <f>VLOOKUP(A126,BaseDados,3,FALSE)</f>
        <v>2727.93</v>
      </c>
      <c r="D126" s="17">
        <f>VLOOKUP(A126,BaseDados,35,FALSE)</f>
        <v>0</v>
      </c>
      <c r="E126" s="17">
        <f>VLOOKUP(A126,BaseDados,35,FALSE)</f>
        <v>0</v>
      </c>
      <c r="F126" s="17">
        <f>VLOOKUP(A126,BaseDados,6,FALSE)</f>
        <v>431.81</v>
      </c>
      <c r="G126" s="17">
        <f>VLOOKUP(A126,BaseDados,4,FALSE)</f>
        <v>0</v>
      </c>
      <c r="H126" s="17">
        <f>VLOOKUP(A126,BaseDados,5,FALSE)</f>
        <v>0</v>
      </c>
      <c r="I126" s="18">
        <f>SUM(B126:H126)</f>
        <v>4306.76</v>
      </c>
      <c r="J126" s="17">
        <f>VLOOKUP(A126,BaseDados,7,FALSE)</f>
        <v>409.17</v>
      </c>
      <c r="K126" s="17">
        <f>VLOOKUP(A126,BaseDados,8,FALSE)</f>
        <v>14.94</v>
      </c>
      <c r="L126" s="17">
        <f>SUM(VLOOKUP(A126,BaseDados,10,FALSE),VLOOKUP(A126,BaseDados,11,FALSE),VLOOKUP(A126,BaseDados,12,FALSE),VLOOKUP(A126,BaseDados,13,FALSE),VLOOKUP(A126,BaseDados,14,FALSE),VLOOKUP(A126,BaseDados,9,FALSE),VLOOKUP(A126,BaseDados,16,FALSE),VLOOKUP(A126,BaseDados,18,FALSE),VLOOKUP(A126,BaseDados,20,FALSE),VLOOKUP(A126,BaseDados,21,FALSE),VLOOKUP(A126,BaseDados,22,FALSE))</f>
        <v>1415.17</v>
      </c>
      <c r="M126" s="17">
        <f>SUM(VLOOKUP(A126,BaseDados,15,FALSE))</f>
        <v>0</v>
      </c>
      <c r="N126" s="17">
        <f>VLOOKUP(A126,BaseDados,17,FALSE)</f>
        <v>2467.48</v>
      </c>
      <c r="O126" s="19">
        <f>VLOOKUP(A126,BaseDados,35,FALSE)</f>
        <v>0</v>
      </c>
      <c r="P126" s="18">
        <f>SUM(J126:O126)</f>
        <v>4306.76</v>
      </c>
      <c r="Q126" s="18">
        <f>I126-P126</f>
        <v>0</v>
      </c>
      <c r="R126" s="33"/>
      <c r="S126" s="15"/>
      <c r="T126" s="15"/>
    </row>
    <row r="127" spans="1:20" s="21" customFormat="1" ht="15" customHeight="1" x14ac:dyDescent="0.2">
      <c r="A127" s="32" t="s">
        <v>144</v>
      </c>
      <c r="B127" s="17">
        <f>VLOOKUP(A127,BaseDados,2,FALSE)</f>
        <v>1487.74</v>
      </c>
      <c r="C127" s="17">
        <f>VLOOKUP(A127,BaseDados,3,FALSE)</f>
        <v>2175.87</v>
      </c>
      <c r="D127" s="17">
        <f>VLOOKUP(A127,BaseDados,35,FALSE)</f>
        <v>0</v>
      </c>
      <c r="E127" s="17">
        <f>VLOOKUP(A127,BaseDados,35,FALSE)</f>
        <v>0</v>
      </c>
      <c r="F127" s="17">
        <f>VLOOKUP(A127,BaseDados,6,FALSE)</f>
        <v>0</v>
      </c>
      <c r="G127" s="17">
        <f>VLOOKUP(A127,BaseDados,4,FALSE)</f>
        <v>0</v>
      </c>
      <c r="H127" s="17">
        <f>VLOOKUP(A127,BaseDados,5,FALSE)</f>
        <v>80</v>
      </c>
      <c r="I127" s="18">
        <f>SUM(B127:H127)</f>
        <v>3743.6099999999997</v>
      </c>
      <c r="J127" s="17">
        <f>VLOOKUP(A127,BaseDados,7,FALSE)</f>
        <v>411.79</v>
      </c>
      <c r="K127" s="17">
        <f>VLOOKUP(A127,BaseDados,8,FALSE)</f>
        <v>0</v>
      </c>
      <c r="L127" s="17">
        <f>SUM(VLOOKUP(A127,BaseDados,10,FALSE),VLOOKUP(A127,BaseDados,11,FALSE),VLOOKUP(A127,BaseDados,12,FALSE),VLOOKUP(A127,BaseDados,13,FALSE),VLOOKUP(A127,BaseDados,14,FALSE),VLOOKUP(A127,BaseDados,9,FALSE),VLOOKUP(A127,BaseDados,16,FALSE),VLOOKUP(A127,BaseDados,18,FALSE),VLOOKUP(A127,BaseDados,20,FALSE),VLOOKUP(A127,BaseDados,21,FALSE),VLOOKUP(A127,BaseDados,22,FALSE))</f>
        <v>96.78</v>
      </c>
      <c r="M127" s="17">
        <f>SUM(VLOOKUP(A127,BaseDados,15,FALSE))</f>
        <v>29.75</v>
      </c>
      <c r="N127" s="17">
        <f>VLOOKUP(A127,BaseDados,17,FALSE)</f>
        <v>1980.05</v>
      </c>
      <c r="O127" s="19">
        <f>VLOOKUP(A127,BaseDados,35,FALSE)</f>
        <v>0</v>
      </c>
      <c r="P127" s="18">
        <f>SUM(J127:O127)</f>
        <v>2518.37</v>
      </c>
      <c r="Q127" s="18">
        <f>I127-P127</f>
        <v>1225.2399999999998</v>
      </c>
      <c r="R127" s="33"/>
      <c r="S127" s="15"/>
      <c r="T127" s="15"/>
    </row>
    <row r="128" spans="1:20" s="21" customFormat="1" ht="15" customHeight="1" x14ac:dyDescent="0.2">
      <c r="A128" s="32" t="s">
        <v>145</v>
      </c>
      <c r="B128" s="17">
        <f>VLOOKUP(A128,BaseDados,2,FALSE)</f>
        <v>12511.59</v>
      </c>
      <c r="C128" s="17">
        <f>VLOOKUP(A128,BaseDados,3,FALSE)</f>
        <v>0</v>
      </c>
      <c r="D128" s="17">
        <f>VLOOKUP(A128,BaseDados,35,FALSE)</f>
        <v>0</v>
      </c>
      <c r="E128" s="17">
        <f>VLOOKUP(A128,BaseDados,35,FALSE)</f>
        <v>0</v>
      </c>
      <c r="F128" s="17">
        <f>VLOOKUP(A128,BaseDados,6,FALSE)</f>
        <v>0</v>
      </c>
      <c r="G128" s="17">
        <f>VLOOKUP(A128,BaseDados,4,FALSE)</f>
        <v>0</v>
      </c>
      <c r="H128" s="17">
        <f>VLOOKUP(A128,BaseDados,5,FALSE)</f>
        <v>0</v>
      </c>
      <c r="I128" s="18">
        <f>SUM(B128:H128)</f>
        <v>12511.59</v>
      </c>
      <c r="J128" s="17">
        <f>VLOOKUP(A128,BaseDados,7,FALSE)</f>
        <v>671.11</v>
      </c>
      <c r="K128" s="17">
        <f>VLOOKUP(A128,BaseDados,8,FALSE)</f>
        <v>2386.77</v>
      </c>
      <c r="L128" s="17">
        <f>SUM(VLOOKUP(A128,BaseDados,10,FALSE),VLOOKUP(A128,BaseDados,11,FALSE),VLOOKUP(A128,BaseDados,12,FALSE),VLOOKUP(A128,BaseDados,13,FALSE),VLOOKUP(A128,BaseDados,14,FALSE),VLOOKUP(A128,BaseDados,9,FALSE),VLOOKUP(A128,BaseDados,16,FALSE),VLOOKUP(A128,BaseDados,18,FALSE),VLOOKUP(A128,BaseDados,20,FALSE),VLOOKUP(A128,BaseDados,21,FALSE),VLOOKUP(A128,BaseDados,22,FALSE))</f>
        <v>12.03</v>
      </c>
      <c r="M128" s="17">
        <f>SUM(VLOOKUP(A128,BaseDados,15,FALSE))</f>
        <v>0</v>
      </c>
      <c r="N128" s="17">
        <f>VLOOKUP(A128,BaseDados,17,FALSE)</f>
        <v>0</v>
      </c>
      <c r="O128" s="19">
        <f>VLOOKUP(A128,BaseDados,35,FALSE)</f>
        <v>0</v>
      </c>
      <c r="P128" s="18">
        <f>SUM(J128:O128)</f>
        <v>3069.9100000000003</v>
      </c>
      <c r="Q128" s="18">
        <f>I128-P128</f>
        <v>9441.68</v>
      </c>
      <c r="R128" s="36"/>
      <c r="S128" s="15"/>
      <c r="T128" s="15"/>
    </row>
    <row r="129" spans="1:20" s="21" customFormat="1" ht="15" customHeight="1" x14ac:dyDescent="0.2">
      <c r="A129" s="32" t="s">
        <v>146</v>
      </c>
      <c r="B129" s="17">
        <f>VLOOKUP(A129,BaseDados,2,FALSE)</f>
        <v>23139.279999999999</v>
      </c>
      <c r="C129" s="17">
        <f>VLOOKUP(A129,BaseDados,3,FALSE)</f>
        <v>0</v>
      </c>
      <c r="D129" s="17">
        <f>VLOOKUP(A129,BaseDados,35,FALSE)</f>
        <v>0</v>
      </c>
      <c r="E129" s="17">
        <f>VLOOKUP(A129,BaseDados,35,FALSE)</f>
        <v>0</v>
      </c>
      <c r="F129" s="17">
        <f>VLOOKUP(A129,BaseDados,6,FALSE)</f>
        <v>0</v>
      </c>
      <c r="G129" s="17">
        <f>VLOOKUP(A129,BaseDados,4,FALSE)</f>
        <v>0</v>
      </c>
      <c r="H129" s="17">
        <f>VLOOKUP(A129,BaseDados,5,FALSE)</f>
        <v>0</v>
      </c>
      <c r="I129" s="18">
        <f>SUM(B129:H129)</f>
        <v>23139.279999999999</v>
      </c>
      <c r="J129" s="17">
        <f>VLOOKUP(A129,BaseDados,7,FALSE)</f>
        <v>0</v>
      </c>
      <c r="K129" s="17">
        <f>VLOOKUP(A129,BaseDados,8,FALSE)</f>
        <v>5441.8</v>
      </c>
      <c r="L129" s="17">
        <f>SUM(VLOOKUP(A129,BaseDados,10,FALSE),VLOOKUP(A129,BaseDados,11,FALSE),VLOOKUP(A129,BaseDados,12,FALSE),VLOOKUP(A129,BaseDados,13,FALSE),VLOOKUP(A129,BaseDados,14,FALSE),VLOOKUP(A129,BaseDados,9,FALSE),VLOOKUP(A129,BaseDados,16,FALSE),VLOOKUP(A129,BaseDados,18,FALSE),VLOOKUP(A129,BaseDados,20,FALSE),VLOOKUP(A129,BaseDados,21,FALSE),VLOOKUP(A129,BaseDados,22,FALSE))</f>
        <v>2908.9700000000003</v>
      </c>
      <c r="M129" s="17">
        <f>SUM(VLOOKUP(A129,BaseDados,15,FALSE))</f>
        <v>0</v>
      </c>
      <c r="N129" s="17">
        <f>VLOOKUP(A129,BaseDados,17,FALSE)</f>
        <v>0</v>
      </c>
      <c r="O129" s="19">
        <f>VLOOKUP(A129,BaseDados,35,FALSE)</f>
        <v>0</v>
      </c>
      <c r="P129" s="18">
        <f>SUM(J129:O129)</f>
        <v>8350.77</v>
      </c>
      <c r="Q129" s="18">
        <f>I129-P129</f>
        <v>14788.509999999998</v>
      </c>
      <c r="R129" s="33"/>
      <c r="S129" s="15"/>
      <c r="T129" s="15"/>
    </row>
    <row r="130" spans="1:20" s="21" customFormat="1" ht="15" customHeight="1" x14ac:dyDescent="0.2">
      <c r="A130" s="32" t="s">
        <v>147</v>
      </c>
      <c r="B130" s="17">
        <f>VLOOKUP(A130,BaseDados,2,FALSE)</f>
        <v>2832.11</v>
      </c>
      <c r="C130" s="17">
        <f>VLOOKUP(A130,BaseDados,3,FALSE)</f>
        <v>0</v>
      </c>
      <c r="D130" s="17">
        <f>VLOOKUP(A130,BaseDados,35,FALSE)</f>
        <v>0</v>
      </c>
      <c r="E130" s="17">
        <f>VLOOKUP(A130,BaseDados,35,FALSE)</f>
        <v>0</v>
      </c>
      <c r="F130" s="17">
        <f>VLOOKUP(A130,BaseDados,6,FALSE)</f>
        <v>0</v>
      </c>
      <c r="G130" s="17">
        <f>VLOOKUP(A130,BaseDados,4,FALSE)</f>
        <v>0</v>
      </c>
      <c r="H130" s="17">
        <f>VLOOKUP(A130,BaseDados,5,FALSE)</f>
        <v>0</v>
      </c>
      <c r="I130" s="18">
        <f>SUM(B130:H130)</f>
        <v>2832.11</v>
      </c>
      <c r="J130" s="17">
        <f>VLOOKUP(A130,BaseDados,7,FALSE)</f>
        <v>254.88</v>
      </c>
      <c r="K130" s="17">
        <f>VLOOKUP(A130,BaseDados,8,FALSE)</f>
        <v>50.49</v>
      </c>
      <c r="L130" s="17">
        <f>SUM(VLOOKUP(A130,BaseDados,10,FALSE),VLOOKUP(A130,BaseDados,11,FALSE),VLOOKUP(A130,BaseDados,12,FALSE),VLOOKUP(A130,BaseDados,13,FALSE),VLOOKUP(A130,BaseDados,14,FALSE),VLOOKUP(A130,BaseDados,9,FALSE),VLOOKUP(A130,BaseDados,16,FALSE),VLOOKUP(A130,BaseDados,18,FALSE),VLOOKUP(A130,BaseDados,20,FALSE),VLOOKUP(A130,BaseDados,21,FALSE),VLOOKUP(A130,BaseDados,22,FALSE))</f>
        <v>246.94</v>
      </c>
      <c r="M130" s="17">
        <f>SUM(VLOOKUP(A130,BaseDados,15,FALSE))</f>
        <v>0</v>
      </c>
      <c r="N130" s="17">
        <f>VLOOKUP(A130,BaseDados,17,FALSE)</f>
        <v>0</v>
      </c>
      <c r="O130" s="19">
        <f>VLOOKUP(A130,BaseDados,35,FALSE)</f>
        <v>0</v>
      </c>
      <c r="P130" s="18">
        <f>SUM(J130:O130)</f>
        <v>552.30999999999995</v>
      </c>
      <c r="Q130" s="18">
        <f>I130-P130</f>
        <v>2279.8000000000002</v>
      </c>
      <c r="R130" s="33"/>
      <c r="S130" s="15"/>
      <c r="T130" s="15"/>
    </row>
    <row r="131" spans="1:20" s="21" customFormat="1" ht="15" customHeight="1" x14ac:dyDescent="0.2">
      <c r="A131" s="32" t="s">
        <v>148</v>
      </c>
      <c r="B131" s="17">
        <f>VLOOKUP(A131,BaseDados,2,FALSE)</f>
        <v>4954.63</v>
      </c>
      <c r="C131" s="17">
        <f>VLOOKUP(A131,BaseDados,3,FALSE)</f>
        <v>6299.04</v>
      </c>
      <c r="D131" s="17">
        <f>VLOOKUP(A131,BaseDados,35,FALSE)</f>
        <v>0</v>
      </c>
      <c r="E131" s="17">
        <f>VLOOKUP(A131,BaseDados,35,FALSE)</f>
        <v>0</v>
      </c>
      <c r="F131" s="17">
        <f>VLOOKUP(A131,BaseDados,6,FALSE)</f>
        <v>0</v>
      </c>
      <c r="G131" s="17">
        <f>VLOOKUP(A131,BaseDados,4,FALSE)</f>
        <v>0</v>
      </c>
      <c r="H131" s="17">
        <f>VLOOKUP(A131,BaseDados,5,FALSE)</f>
        <v>495.46</v>
      </c>
      <c r="I131" s="18">
        <f>SUM(B131:H131)</f>
        <v>11749.13</v>
      </c>
      <c r="J131" s="17">
        <f>VLOOKUP(A131,BaseDados,7,FALSE)</f>
        <v>671.11</v>
      </c>
      <c r="K131" s="17">
        <f>VLOOKUP(A131,BaseDados,8,FALSE)</f>
        <v>1203.46</v>
      </c>
      <c r="L131" s="17">
        <f>SUM(VLOOKUP(A131,BaseDados,10,FALSE),VLOOKUP(A131,BaseDados,11,FALSE),VLOOKUP(A131,BaseDados,12,FALSE),VLOOKUP(A131,BaseDados,13,FALSE),VLOOKUP(A131,BaseDados,14,FALSE),VLOOKUP(A131,BaseDados,9,FALSE),VLOOKUP(A131,BaseDados,16,FALSE),VLOOKUP(A131,BaseDados,18,FALSE),VLOOKUP(A131,BaseDados,20,FALSE),VLOOKUP(A131,BaseDados,21,FALSE),VLOOKUP(A131,BaseDados,22,FALSE))</f>
        <v>389.91999999999996</v>
      </c>
      <c r="M131" s="17">
        <f>SUM(VLOOKUP(A131,BaseDados,15,FALSE))</f>
        <v>0</v>
      </c>
      <c r="N131" s="17">
        <f>VLOOKUP(A131,BaseDados,17,FALSE)</f>
        <v>5022.6099999999997</v>
      </c>
      <c r="O131" s="19">
        <f>VLOOKUP(A131,BaseDados,35,FALSE)</f>
        <v>0</v>
      </c>
      <c r="P131" s="18">
        <f>SUM(J131:O131)</f>
        <v>7287.1</v>
      </c>
      <c r="Q131" s="18">
        <f>I131-P131</f>
        <v>4462.0299999999988</v>
      </c>
      <c r="R131" s="33"/>
      <c r="S131" s="15"/>
      <c r="T131" s="15"/>
    </row>
    <row r="132" spans="1:20" s="21" customFormat="1" ht="15" customHeight="1" x14ac:dyDescent="0.2">
      <c r="A132" s="32" t="s">
        <v>149</v>
      </c>
      <c r="B132" s="17">
        <f>VLOOKUP(A132,BaseDados,2,FALSE)</f>
        <v>2832.1</v>
      </c>
      <c r="C132" s="17">
        <f>VLOOKUP(A132,BaseDados,3,FALSE)</f>
        <v>0</v>
      </c>
      <c r="D132" s="17">
        <f>VLOOKUP(A132,BaseDados,35,FALSE)</f>
        <v>0</v>
      </c>
      <c r="E132" s="17">
        <f>VLOOKUP(A132,BaseDados,35,FALSE)</f>
        <v>0</v>
      </c>
      <c r="F132" s="17">
        <f>VLOOKUP(A132,BaseDados,6,FALSE)</f>
        <v>0</v>
      </c>
      <c r="G132" s="17">
        <f>VLOOKUP(A132,BaseDados,4,FALSE)</f>
        <v>0</v>
      </c>
      <c r="H132" s="17">
        <f>VLOOKUP(A132,BaseDados,5,FALSE)</f>
        <v>0</v>
      </c>
      <c r="I132" s="18">
        <f>SUM(B132:H132)</f>
        <v>2832.1</v>
      </c>
      <c r="J132" s="17">
        <f>VLOOKUP(A132,BaseDados,7,FALSE)</f>
        <v>254.88</v>
      </c>
      <c r="K132" s="17">
        <f>VLOOKUP(A132,BaseDados,8,FALSE)</f>
        <v>50.49</v>
      </c>
      <c r="L132" s="17">
        <f>SUM(VLOOKUP(A132,BaseDados,10,FALSE),VLOOKUP(A132,BaseDados,11,FALSE),VLOOKUP(A132,BaseDados,12,FALSE),VLOOKUP(A132,BaseDados,13,FALSE),VLOOKUP(A132,BaseDados,14,FALSE),VLOOKUP(A132,BaseDados,9,FALSE),VLOOKUP(A132,BaseDados,16,FALSE),VLOOKUP(A132,BaseDados,18,FALSE),VLOOKUP(A132,BaseDados,20,FALSE),VLOOKUP(A132,BaseDados,21,FALSE),VLOOKUP(A132,BaseDados,22,FALSE))</f>
        <v>181.96</v>
      </c>
      <c r="M132" s="17">
        <f>SUM(VLOOKUP(A132,BaseDados,15,FALSE))</f>
        <v>0</v>
      </c>
      <c r="N132" s="17">
        <f>VLOOKUP(A132,BaseDados,17,FALSE)</f>
        <v>0</v>
      </c>
      <c r="O132" s="19">
        <f>VLOOKUP(A132,BaseDados,35,FALSE)</f>
        <v>0</v>
      </c>
      <c r="P132" s="18">
        <f>SUM(J132:O132)</f>
        <v>487.33000000000004</v>
      </c>
      <c r="Q132" s="18">
        <f>I132-P132</f>
        <v>2344.77</v>
      </c>
      <c r="R132" s="33"/>
    </row>
    <row r="133" spans="1:20" s="21" customFormat="1" ht="15" customHeight="1" x14ac:dyDescent="0.2">
      <c r="A133" s="32" t="s">
        <v>150</v>
      </c>
      <c r="B133" s="17">
        <f>VLOOKUP(A133,BaseDados,2,FALSE)</f>
        <v>264.82</v>
      </c>
      <c r="C133" s="17">
        <f>VLOOKUP(A133,BaseDados,3,FALSE)</f>
        <v>0</v>
      </c>
      <c r="D133" s="17">
        <f>VLOOKUP(A133,BaseDados,35,FALSE)</f>
        <v>0</v>
      </c>
      <c r="E133" s="17">
        <f>VLOOKUP(A133,BaseDados,35,FALSE)</f>
        <v>0</v>
      </c>
      <c r="F133" s="17">
        <f>VLOOKUP(A133,BaseDados,6,FALSE)</f>
        <v>0</v>
      </c>
      <c r="G133" s="17">
        <f>VLOOKUP(A133,BaseDados,4,FALSE)</f>
        <v>0</v>
      </c>
      <c r="H133" s="17">
        <f>VLOOKUP(A133,BaseDados,5,FALSE)</f>
        <v>0</v>
      </c>
      <c r="I133" s="18">
        <f>SUM(B133:H133)</f>
        <v>264.82</v>
      </c>
      <c r="J133" s="17">
        <f>VLOOKUP(A133,BaseDados,7,FALSE)</f>
        <v>0</v>
      </c>
      <c r="K133" s="17">
        <f>VLOOKUP(A133,BaseDados,8,FALSE)</f>
        <v>0</v>
      </c>
      <c r="L133" s="17">
        <f>SUM(VLOOKUP(A133,BaseDados,10,FALSE),VLOOKUP(A133,BaseDados,11,FALSE),VLOOKUP(A133,BaseDados,12,FALSE),VLOOKUP(A133,BaseDados,13,FALSE),VLOOKUP(A133,BaseDados,14,FALSE),VLOOKUP(A133,BaseDados,9,FALSE),VLOOKUP(A133,BaseDados,16,FALSE),VLOOKUP(A133,BaseDados,18,FALSE),VLOOKUP(A133,BaseDados,20,FALSE),VLOOKUP(A133,BaseDados,21,FALSE),VLOOKUP(A133,BaseDados,22,FALSE))</f>
        <v>264.82</v>
      </c>
      <c r="M133" s="17">
        <f>SUM(VLOOKUP(A133,BaseDados,15,FALSE))</f>
        <v>0</v>
      </c>
      <c r="N133" s="17">
        <f>VLOOKUP(A133,BaseDados,17,FALSE)</f>
        <v>0</v>
      </c>
      <c r="O133" s="19">
        <f>VLOOKUP(A133,BaseDados,35,FALSE)</f>
        <v>0</v>
      </c>
      <c r="P133" s="18">
        <f>SUM(J133:O133)</f>
        <v>264.82</v>
      </c>
      <c r="Q133" s="18">
        <f>I133-P133</f>
        <v>0</v>
      </c>
      <c r="R133" s="35" t="s">
        <v>151</v>
      </c>
      <c r="S133" s="15"/>
      <c r="T133" s="15"/>
    </row>
    <row r="134" spans="1:20" s="21" customFormat="1" ht="15" customHeight="1" x14ac:dyDescent="0.2">
      <c r="A134" s="32" t="s">
        <v>152</v>
      </c>
      <c r="B134" s="17">
        <f>VLOOKUP(A134,BaseDados,2,FALSE)</f>
        <v>2832.11</v>
      </c>
      <c r="C134" s="17">
        <f>VLOOKUP(A134,BaseDados,3,FALSE)</f>
        <v>0</v>
      </c>
      <c r="D134" s="17">
        <f>VLOOKUP(A134,BaseDados,35,FALSE)</f>
        <v>0</v>
      </c>
      <c r="E134" s="17">
        <f>VLOOKUP(A134,BaseDados,35,FALSE)</f>
        <v>0</v>
      </c>
      <c r="F134" s="17">
        <f>VLOOKUP(A134,BaseDados,6,FALSE)</f>
        <v>0</v>
      </c>
      <c r="G134" s="17">
        <f>VLOOKUP(A134,BaseDados,4,FALSE)</f>
        <v>0</v>
      </c>
      <c r="H134" s="17">
        <f>VLOOKUP(A134,BaseDados,5,FALSE)</f>
        <v>0</v>
      </c>
      <c r="I134" s="18">
        <f>SUM(B134:H134)</f>
        <v>2832.11</v>
      </c>
      <c r="J134" s="17">
        <f>VLOOKUP(A134,BaseDados,7,FALSE)</f>
        <v>254.88</v>
      </c>
      <c r="K134" s="17">
        <f>VLOOKUP(A134,BaseDados,8,FALSE)</f>
        <v>50.49</v>
      </c>
      <c r="L134" s="17">
        <f>SUM(VLOOKUP(A134,BaseDados,10,FALSE),VLOOKUP(A134,BaseDados,11,FALSE),VLOOKUP(A134,BaseDados,12,FALSE),VLOOKUP(A134,BaseDados,13,FALSE),VLOOKUP(A134,BaseDados,14,FALSE),VLOOKUP(A134,BaseDados,9,FALSE),VLOOKUP(A134,BaseDados,16,FALSE),VLOOKUP(A134,BaseDados,18,FALSE),VLOOKUP(A134,BaseDados,20,FALSE),VLOOKUP(A134,BaseDados,21,FALSE),VLOOKUP(A134,BaseDados,22,FALSE))</f>
        <v>181.96</v>
      </c>
      <c r="M134" s="17">
        <f>SUM(VLOOKUP(A134,BaseDados,15,FALSE))</f>
        <v>28.32</v>
      </c>
      <c r="N134" s="17">
        <f>VLOOKUP(A134,BaseDados,17,FALSE)</f>
        <v>0</v>
      </c>
      <c r="O134" s="19">
        <f>VLOOKUP(A134,BaseDados,35,FALSE)</f>
        <v>0</v>
      </c>
      <c r="P134" s="18">
        <f>SUM(J134:O134)</f>
        <v>515.65000000000009</v>
      </c>
      <c r="Q134" s="18">
        <f>I134-P134</f>
        <v>2316.46</v>
      </c>
      <c r="R134" s="33"/>
      <c r="S134" s="15"/>
      <c r="T134" s="15"/>
    </row>
    <row r="135" spans="1:20" s="21" customFormat="1" ht="15" customHeight="1" x14ac:dyDescent="0.2">
      <c r="A135" s="32" t="s">
        <v>153</v>
      </c>
      <c r="B135" s="17">
        <f>VLOOKUP(A135,BaseDados,2,FALSE)</f>
        <v>13810.46</v>
      </c>
      <c r="C135" s="17">
        <f>VLOOKUP(A135,BaseDados,3,FALSE)</f>
        <v>0</v>
      </c>
      <c r="D135" s="17">
        <f>VLOOKUP(A135,BaseDados,35,FALSE)</f>
        <v>0</v>
      </c>
      <c r="E135" s="17">
        <f>VLOOKUP(A135,BaseDados,35,FALSE)</f>
        <v>0</v>
      </c>
      <c r="F135" s="17">
        <f>VLOOKUP(A135,BaseDados,6,FALSE)</f>
        <v>0</v>
      </c>
      <c r="G135" s="17">
        <f>VLOOKUP(A135,BaseDados,4,FALSE)</f>
        <v>0</v>
      </c>
      <c r="H135" s="17">
        <f>VLOOKUP(A135,BaseDados,5,FALSE)</f>
        <v>0</v>
      </c>
      <c r="I135" s="18">
        <f>SUM(B135:H135)</f>
        <v>13810.46</v>
      </c>
      <c r="J135" s="17">
        <f>VLOOKUP(A135,BaseDados,7,FALSE)</f>
        <v>671.11</v>
      </c>
      <c r="K135" s="17">
        <f>VLOOKUP(A135,BaseDados,8,FALSE)</f>
        <v>2743.96</v>
      </c>
      <c r="L135" s="17">
        <f>SUM(VLOOKUP(A135,BaseDados,10,FALSE),VLOOKUP(A135,BaseDados,11,FALSE),VLOOKUP(A135,BaseDados,12,FALSE),VLOOKUP(A135,BaseDados,13,FALSE),VLOOKUP(A135,BaseDados,14,FALSE),VLOOKUP(A135,BaseDados,9,FALSE),VLOOKUP(A135,BaseDados,16,FALSE),VLOOKUP(A135,BaseDados,18,FALSE),VLOOKUP(A135,BaseDados,20,FALSE),VLOOKUP(A135,BaseDados,21,FALSE),VLOOKUP(A135,BaseDados,22,FALSE))</f>
        <v>2990.0299999999997</v>
      </c>
      <c r="M135" s="17">
        <f>SUM(VLOOKUP(A135,BaseDados,15,FALSE))</f>
        <v>0</v>
      </c>
      <c r="N135" s="17">
        <f>VLOOKUP(A135,BaseDados,17,FALSE)</f>
        <v>0</v>
      </c>
      <c r="O135" s="19">
        <f>VLOOKUP(A135,BaseDados,35,FALSE)</f>
        <v>0</v>
      </c>
      <c r="P135" s="18">
        <f>SUM(J135:O135)</f>
        <v>6405.1</v>
      </c>
      <c r="Q135" s="18">
        <f>I135-P135</f>
        <v>7405.3599999999988</v>
      </c>
      <c r="R135" s="33"/>
    </row>
    <row r="136" spans="1:20" s="21" customFormat="1" ht="15" customHeight="1" x14ac:dyDescent="0.2">
      <c r="A136" s="32" t="s">
        <v>154</v>
      </c>
      <c r="B136" s="17">
        <f>VLOOKUP(A136,BaseDados,2,FALSE)</f>
        <v>4678.3</v>
      </c>
      <c r="C136" s="17">
        <f>VLOOKUP(A136,BaseDados,3,FALSE)</f>
        <v>0</v>
      </c>
      <c r="D136" s="17">
        <f>VLOOKUP(A136,BaseDados,35,FALSE)</f>
        <v>0</v>
      </c>
      <c r="E136" s="17">
        <f>VLOOKUP(A136,BaseDados,35,FALSE)</f>
        <v>0</v>
      </c>
      <c r="F136" s="17">
        <f>VLOOKUP(A136,BaseDados,6,FALSE)</f>
        <v>0</v>
      </c>
      <c r="G136" s="17">
        <f>VLOOKUP(A136,BaseDados,4,FALSE)</f>
        <v>0</v>
      </c>
      <c r="H136" s="17">
        <f>VLOOKUP(A136,BaseDados,5,FALSE)</f>
        <v>0</v>
      </c>
      <c r="I136" s="18">
        <f>SUM(B136:H136)</f>
        <v>4678.3</v>
      </c>
      <c r="J136" s="17">
        <f>VLOOKUP(A136,BaseDados,7,FALSE)</f>
        <v>514.61</v>
      </c>
      <c r="K136" s="17">
        <f>VLOOKUP(A136,BaseDados,8,FALSE)</f>
        <v>300.7</v>
      </c>
      <c r="L136" s="17">
        <f>SUM(VLOOKUP(A136,BaseDados,10,FALSE),VLOOKUP(A136,BaseDados,11,FALSE),VLOOKUP(A136,BaseDados,12,FALSE),VLOOKUP(A136,BaseDados,13,FALSE),VLOOKUP(A136,BaseDados,14,FALSE),VLOOKUP(A136,BaseDados,9,FALSE),VLOOKUP(A136,BaseDados,16,FALSE),VLOOKUP(A136,BaseDados,18,FALSE),VLOOKUP(A136,BaseDados,20,FALSE),VLOOKUP(A136,BaseDados,21,FALSE),VLOOKUP(A136,BaseDados,22,FALSE))</f>
        <v>1290.29</v>
      </c>
      <c r="M136" s="17">
        <f>SUM(VLOOKUP(A136,BaseDados,15,FALSE))</f>
        <v>46.78</v>
      </c>
      <c r="N136" s="17">
        <f>VLOOKUP(A136,BaseDados,17,FALSE)</f>
        <v>0</v>
      </c>
      <c r="O136" s="19">
        <f>VLOOKUP(A136,BaseDados,35,FALSE)</f>
        <v>0</v>
      </c>
      <c r="P136" s="18">
        <f>SUM(J136:O136)</f>
        <v>2152.38</v>
      </c>
      <c r="Q136" s="18">
        <f>I136-P136</f>
        <v>2525.92</v>
      </c>
      <c r="R136" s="36"/>
      <c r="S136" s="15"/>
      <c r="T136" s="15"/>
    </row>
    <row r="137" spans="1:20" s="21" customFormat="1" ht="15" customHeight="1" x14ac:dyDescent="0.2">
      <c r="A137" s="32" t="s">
        <v>155</v>
      </c>
      <c r="B137" s="17">
        <f>VLOOKUP(A137,BaseDados,2,FALSE)</f>
        <v>2975.48</v>
      </c>
      <c r="C137" s="17">
        <f>VLOOKUP(A137,BaseDados,3,FALSE)</f>
        <v>0</v>
      </c>
      <c r="D137" s="17">
        <f>VLOOKUP(A137,BaseDados,35,FALSE)</f>
        <v>0</v>
      </c>
      <c r="E137" s="17">
        <f>VLOOKUP(A137,BaseDados,35,FALSE)</f>
        <v>0</v>
      </c>
      <c r="F137" s="17">
        <f>VLOOKUP(A137,BaseDados,6,FALSE)</f>
        <v>0</v>
      </c>
      <c r="G137" s="17">
        <f>VLOOKUP(A137,BaseDados,4,FALSE)</f>
        <v>426.83</v>
      </c>
      <c r="H137" s="17">
        <f>VLOOKUP(A137,BaseDados,5,FALSE)</f>
        <v>0</v>
      </c>
      <c r="I137" s="18">
        <f>SUM(B137:H137)</f>
        <v>3402.31</v>
      </c>
      <c r="J137" s="17">
        <f>VLOOKUP(A137,BaseDados,7,FALSE)</f>
        <v>374.25</v>
      </c>
      <c r="K137" s="17">
        <f>VLOOKUP(A137,BaseDados,8,FALSE)</f>
        <v>99.41</v>
      </c>
      <c r="L137" s="17">
        <f>SUM(VLOOKUP(A137,BaseDados,10,FALSE),VLOOKUP(A137,BaseDados,11,FALSE),VLOOKUP(A137,BaseDados,12,FALSE),VLOOKUP(A137,BaseDados,13,FALSE),VLOOKUP(A137,BaseDados,14,FALSE),VLOOKUP(A137,BaseDados,9,FALSE),VLOOKUP(A137,BaseDados,16,FALSE),VLOOKUP(A137,BaseDados,18,FALSE),VLOOKUP(A137,BaseDados,20,FALSE),VLOOKUP(A137,BaseDados,21,FALSE),VLOOKUP(A137,BaseDados,22,FALSE))</f>
        <v>216.24</v>
      </c>
      <c r="M137" s="17">
        <f>SUM(VLOOKUP(A137,BaseDados,15,FALSE))</f>
        <v>29.75</v>
      </c>
      <c r="N137" s="17">
        <f>VLOOKUP(A137,BaseDados,17,FALSE)</f>
        <v>0</v>
      </c>
      <c r="O137" s="19">
        <f>VLOOKUP(A137,BaseDados,35,FALSE)</f>
        <v>0</v>
      </c>
      <c r="P137" s="18">
        <f>SUM(J137:O137)</f>
        <v>719.65</v>
      </c>
      <c r="Q137" s="18">
        <f>I137-P137</f>
        <v>2682.66</v>
      </c>
      <c r="R137" s="33"/>
      <c r="S137" s="15"/>
      <c r="T137" s="15"/>
    </row>
    <row r="138" spans="1:20" s="21" customFormat="1" ht="15" customHeight="1" x14ac:dyDescent="0.2">
      <c r="A138" s="32" t="s">
        <v>156</v>
      </c>
      <c r="B138" s="17">
        <f>VLOOKUP(A138,BaseDados,2,FALSE)</f>
        <v>1983.65</v>
      </c>
      <c r="C138" s="17">
        <f>VLOOKUP(A138,BaseDados,3,FALSE)</f>
        <v>1322.44</v>
      </c>
      <c r="D138" s="17">
        <f>VLOOKUP(A138,BaseDados,35,FALSE)</f>
        <v>0</v>
      </c>
      <c r="E138" s="17">
        <f>VLOOKUP(A138,BaseDados,35,FALSE)</f>
        <v>0</v>
      </c>
      <c r="F138" s="17">
        <f>VLOOKUP(A138,BaseDados,6,FALSE)</f>
        <v>431.81</v>
      </c>
      <c r="G138" s="17">
        <f>VLOOKUP(A138,BaseDados,4,FALSE)</f>
        <v>0</v>
      </c>
      <c r="H138" s="17">
        <f>VLOOKUP(A138,BaseDados,5,FALSE)</f>
        <v>0</v>
      </c>
      <c r="I138" s="18">
        <f>SUM(B138:H138)</f>
        <v>3737.9</v>
      </c>
      <c r="J138" s="17">
        <f>VLOOKUP(A138,BaseDados,7,FALSE)</f>
        <v>363.66</v>
      </c>
      <c r="K138" s="17">
        <f>VLOOKUP(A138,BaseDados,8,FALSE)</f>
        <v>0</v>
      </c>
      <c r="L138" s="17">
        <f>SUM(VLOOKUP(A138,BaseDados,10,FALSE),VLOOKUP(A138,BaseDados,11,FALSE),VLOOKUP(A138,BaseDados,12,FALSE),VLOOKUP(A138,BaseDados,13,FALSE),VLOOKUP(A138,BaseDados,14,FALSE),VLOOKUP(A138,BaseDados,9,FALSE),VLOOKUP(A138,BaseDados,16,FALSE),VLOOKUP(A138,BaseDados,18,FALSE),VLOOKUP(A138,BaseDados,20,FALSE),VLOOKUP(A138,BaseDados,21,FALSE),VLOOKUP(A138,BaseDados,22,FALSE))</f>
        <v>174.75</v>
      </c>
      <c r="M138" s="17">
        <f>SUM(VLOOKUP(A138,BaseDados,15,FALSE))</f>
        <v>0</v>
      </c>
      <c r="N138" s="17">
        <f>VLOOKUP(A138,BaseDados,17,FALSE)</f>
        <v>1216.6500000000001</v>
      </c>
      <c r="O138" s="19">
        <f>VLOOKUP(A138,BaseDados,35,FALSE)</f>
        <v>0</v>
      </c>
      <c r="P138" s="18">
        <f>SUM(J138:O138)</f>
        <v>1755.0600000000002</v>
      </c>
      <c r="Q138" s="18">
        <f>I138-P138</f>
        <v>1982.84</v>
      </c>
      <c r="R138" s="33"/>
      <c r="S138" s="15"/>
      <c r="T138" s="15"/>
    </row>
    <row r="139" spans="1:20" s="21" customFormat="1" ht="15" customHeight="1" x14ac:dyDescent="0.2">
      <c r="A139" s="32" t="s">
        <v>157</v>
      </c>
      <c r="B139" s="17">
        <f>VLOOKUP(A139,BaseDados,2,FALSE)</f>
        <v>1785.29</v>
      </c>
      <c r="C139" s="17">
        <f>VLOOKUP(A139,BaseDados,3,FALSE)</f>
        <v>1603.73</v>
      </c>
      <c r="D139" s="17">
        <f>VLOOKUP(A139,BaseDados,35,FALSE)</f>
        <v>0</v>
      </c>
      <c r="E139" s="17">
        <f>VLOOKUP(A139,BaseDados,35,FALSE)</f>
        <v>0</v>
      </c>
      <c r="F139" s="17">
        <f>VLOOKUP(A139,BaseDados,6,FALSE)</f>
        <v>0</v>
      </c>
      <c r="G139" s="17">
        <f>VLOOKUP(A139,BaseDados,4,FALSE)</f>
        <v>439.13</v>
      </c>
      <c r="H139" s="17">
        <f>VLOOKUP(A139,BaseDados,5,FALSE)</f>
        <v>0</v>
      </c>
      <c r="I139" s="18">
        <f>SUM(B139:H139)</f>
        <v>3828.15</v>
      </c>
      <c r="J139" s="17">
        <f>VLOOKUP(A139,BaseDados,7,FALSE)</f>
        <v>421.09</v>
      </c>
      <c r="K139" s="17">
        <f>VLOOKUP(A139,BaseDados,8,FALSE)</f>
        <v>0</v>
      </c>
      <c r="L139" s="17">
        <f>SUM(VLOOKUP(A139,BaseDados,10,FALSE),VLOOKUP(A139,BaseDados,11,FALSE),VLOOKUP(A139,BaseDados,12,FALSE),VLOOKUP(A139,BaseDados,13,FALSE),VLOOKUP(A139,BaseDados,14,FALSE),VLOOKUP(A139,BaseDados,9,FALSE),VLOOKUP(A139,BaseDados,16,FALSE),VLOOKUP(A139,BaseDados,18,FALSE),VLOOKUP(A139,BaseDados,20,FALSE),VLOOKUP(A139,BaseDados,21,FALSE),VLOOKUP(A139,BaseDados,22,FALSE))</f>
        <v>196.85</v>
      </c>
      <c r="M139" s="17">
        <f>SUM(VLOOKUP(A139,BaseDados,15,FALSE))</f>
        <v>29.75</v>
      </c>
      <c r="N139" s="17">
        <f>VLOOKUP(A139,BaseDados,17,FALSE)</f>
        <v>1475.44</v>
      </c>
      <c r="O139" s="19">
        <f>VLOOKUP(A139,BaseDados,35,FALSE)</f>
        <v>0</v>
      </c>
      <c r="P139" s="18">
        <f>SUM(J139:O139)</f>
        <v>2123.13</v>
      </c>
      <c r="Q139" s="18">
        <f>I139-P139</f>
        <v>1705.02</v>
      </c>
      <c r="R139" s="36"/>
      <c r="S139" s="15"/>
      <c r="T139" s="15"/>
    </row>
    <row r="140" spans="1:20" s="21" customFormat="1" ht="15" customHeight="1" x14ac:dyDescent="0.2">
      <c r="A140" s="32" t="s">
        <v>158</v>
      </c>
      <c r="B140" s="17">
        <f>VLOOKUP(A140,BaseDados,2,FALSE)</f>
        <v>2268.34</v>
      </c>
      <c r="C140" s="17">
        <f>VLOOKUP(A140,BaseDados,3,FALSE)</f>
        <v>0</v>
      </c>
      <c r="D140" s="17">
        <f>VLOOKUP(A140,BaseDados,35,FALSE)</f>
        <v>0</v>
      </c>
      <c r="E140" s="17">
        <f>VLOOKUP(A140,BaseDados,35,FALSE)</f>
        <v>0</v>
      </c>
      <c r="F140" s="17">
        <f>VLOOKUP(A140,BaseDados,6,FALSE)</f>
        <v>0</v>
      </c>
      <c r="G140" s="17">
        <f>VLOOKUP(A140,BaseDados,4,FALSE)</f>
        <v>0</v>
      </c>
      <c r="H140" s="17">
        <f>VLOOKUP(A140,BaseDados,5,FALSE)</f>
        <v>570</v>
      </c>
      <c r="I140" s="18">
        <f>SUM(B140:H140)</f>
        <v>2838.34</v>
      </c>
      <c r="J140" s="17">
        <f>VLOOKUP(A140,BaseDados,7,FALSE)</f>
        <v>255.45</v>
      </c>
      <c r="K140" s="17">
        <f>VLOOKUP(A140,BaseDados,8,FALSE)</f>
        <v>50.92</v>
      </c>
      <c r="L140" s="17">
        <f>SUM(VLOOKUP(A140,BaseDados,10,FALSE),VLOOKUP(A140,BaseDados,11,FALSE),VLOOKUP(A140,BaseDados,12,FALSE),VLOOKUP(A140,BaseDados,13,FALSE),VLOOKUP(A140,BaseDados,14,FALSE),VLOOKUP(A140,BaseDados,9,FALSE),VLOOKUP(A140,BaseDados,16,FALSE),VLOOKUP(A140,BaseDados,18,FALSE),VLOOKUP(A140,BaseDados,20,FALSE),VLOOKUP(A140,BaseDados,21,FALSE),VLOOKUP(A140,BaseDados,22,FALSE))</f>
        <v>53.540000000000006</v>
      </c>
      <c r="M140" s="17">
        <f>SUM(VLOOKUP(A140,BaseDados,15,FALSE))</f>
        <v>0</v>
      </c>
      <c r="N140" s="17">
        <f>VLOOKUP(A140,BaseDados,17,FALSE)</f>
        <v>0</v>
      </c>
      <c r="O140" s="19">
        <f>VLOOKUP(A140,BaseDados,35,FALSE)</f>
        <v>0</v>
      </c>
      <c r="P140" s="18">
        <f>SUM(J140:O140)</f>
        <v>359.91</v>
      </c>
      <c r="Q140" s="18">
        <f>I140-P140</f>
        <v>2478.4300000000003</v>
      </c>
      <c r="R140" s="33"/>
      <c r="S140" s="15"/>
      <c r="T140" s="15"/>
    </row>
    <row r="141" spans="1:20" s="21" customFormat="1" ht="15" customHeight="1" x14ac:dyDescent="0.2">
      <c r="A141" s="32" t="s">
        <v>159</v>
      </c>
      <c r="B141" s="17">
        <f>VLOOKUP(A141,BaseDados,2,FALSE)</f>
        <v>1524.94</v>
      </c>
      <c r="C141" s="17">
        <f>VLOOKUP(A141,BaseDados,3,FALSE)</f>
        <v>2134.19</v>
      </c>
      <c r="D141" s="17">
        <f>VLOOKUP(A141,BaseDados,35,FALSE)</f>
        <v>0</v>
      </c>
      <c r="E141" s="17">
        <f>VLOOKUP(A141,BaseDados,35,FALSE)</f>
        <v>0</v>
      </c>
      <c r="F141" s="17">
        <f>VLOOKUP(A141,BaseDados,6,FALSE)</f>
        <v>0</v>
      </c>
      <c r="G141" s="17">
        <f>VLOOKUP(A141,BaseDados,4,FALSE)</f>
        <v>850.87</v>
      </c>
      <c r="H141" s="17">
        <f>VLOOKUP(A141,BaseDados,5,FALSE)</f>
        <v>0</v>
      </c>
      <c r="I141" s="18">
        <f>SUM(B141:H141)</f>
        <v>4510</v>
      </c>
      <c r="J141" s="17">
        <f>VLOOKUP(A141,BaseDados,7,FALSE)</f>
        <v>496.1</v>
      </c>
      <c r="K141" s="17">
        <f>VLOOKUP(A141,BaseDados,8,FALSE)</f>
        <v>12.58</v>
      </c>
      <c r="L141" s="17">
        <f>SUM(VLOOKUP(A141,BaseDados,10,FALSE),VLOOKUP(A141,BaseDados,11,FALSE),VLOOKUP(A141,BaseDados,12,FALSE),VLOOKUP(A141,BaseDados,13,FALSE),VLOOKUP(A141,BaseDados,14,FALSE),VLOOKUP(A141,BaseDados,9,FALSE),VLOOKUP(A141,BaseDados,16,FALSE),VLOOKUP(A141,BaseDados,18,FALSE),VLOOKUP(A141,BaseDados,20,FALSE),VLOOKUP(A141,BaseDados,21,FALSE),VLOOKUP(A141,BaseDados,22,FALSE))</f>
        <v>835.77</v>
      </c>
      <c r="M141" s="17">
        <f>SUM(VLOOKUP(A141,BaseDados,15,FALSE))</f>
        <v>0</v>
      </c>
      <c r="N141" s="17">
        <f>VLOOKUP(A141,BaseDados,17,FALSE)</f>
        <v>1942.12</v>
      </c>
      <c r="O141" s="19">
        <f>VLOOKUP(A141,BaseDados,35,FALSE)</f>
        <v>0</v>
      </c>
      <c r="P141" s="18">
        <f>SUM(J141:O141)</f>
        <v>3286.5699999999997</v>
      </c>
      <c r="Q141" s="18">
        <f>I141-P141</f>
        <v>1223.4300000000003</v>
      </c>
      <c r="R141" s="33"/>
      <c r="S141" s="15"/>
      <c r="T141" s="15"/>
    </row>
    <row r="142" spans="1:20" s="21" customFormat="1" ht="15" customHeight="1" x14ac:dyDescent="0.2">
      <c r="A142" s="37" t="s">
        <v>160</v>
      </c>
      <c r="B142" s="17">
        <f>VLOOKUP(A142,BaseDados,2,FALSE)</f>
        <v>5528.1</v>
      </c>
      <c r="C142" s="17">
        <f>VLOOKUP(A142,BaseDados,3,FALSE)</f>
        <v>0</v>
      </c>
      <c r="D142" s="17">
        <f>VLOOKUP(A142,BaseDados,35,FALSE)</f>
        <v>0</v>
      </c>
      <c r="E142" s="17">
        <f>VLOOKUP(A142,BaseDados,35,FALSE)</f>
        <v>0</v>
      </c>
      <c r="F142" s="17">
        <f>VLOOKUP(A142,BaseDados,6,FALSE)</f>
        <v>431.81</v>
      </c>
      <c r="G142" s="17">
        <f>VLOOKUP(A142,BaseDados,4,FALSE)</f>
        <v>0</v>
      </c>
      <c r="H142" s="17">
        <f>VLOOKUP(A142,BaseDados,5,FALSE)</f>
        <v>4642.82</v>
      </c>
      <c r="I142" s="18">
        <f>SUM(B142:H142)</f>
        <v>10602.73</v>
      </c>
      <c r="J142" s="17">
        <f>VLOOKUP(A142,BaseDados,7,FALSE)</f>
        <v>671.11</v>
      </c>
      <c r="K142" s="17">
        <f>VLOOKUP(A142,BaseDados,8,FALSE)</f>
        <v>1743.09</v>
      </c>
      <c r="L142" s="17">
        <f>SUM(VLOOKUP(A142,BaseDados,10,FALSE),VLOOKUP(A142,BaseDados,11,FALSE),VLOOKUP(A142,BaseDados,12,FALSE),VLOOKUP(A142,BaseDados,13,FALSE),VLOOKUP(A142,BaseDados,14,FALSE),VLOOKUP(A142,BaseDados,9,FALSE),VLOOKUP(A142,BaseDados,16,FALSE),VLOOKUP(A142,BaseDados,18,FALSE),VLOOKUP(A142,BaseDados,20,FALSE),VLOOKUP(A142,BaseDados,21,FALSE),VLOOKUP(A142,BaseDados,22,FALSE))</f>
        <v>313.04999999999995</v>
      </c>
      <c r="M142" s="17">
        <f>SUM(VLOOKUP(A142,BaseDados,15,FALSE))</f>
        <v>55.28</v>
      </c>
      <c r="N142" s="17">
        <f>VLOOKUP(A142,BaseDados,17,FALSE)</f>
        <v>0</v>
      </c>
      <c r="O142" s="19">
        <f>VLOOKUP(A142,BaseDados,35,FALSE)</f>
        <v>0</v>
      </c>
      <c r="P142" s="18">
        <f>SUM(J142:O142)</f>
        <v>2782.53</v>
      </c>
      <c r="Q142" s="18">
        <f>I142-P142</f>
        <v>7820.1999999999989</v>
      </c>
      <c r="R142" s="33"/>
      <c r="S142" s="15"/>
      <c r="T142" s="15"/>
    </row>
    <row r="143" spans="1:20" s="21" customFormat="1" ht="15" customHeight="1" x14ac:dyDescent="0.2">
      <c r="A143" s="32" t="s">
        <v>161</v>
      </c>
      <c r="B143" s="17">
        <f>VLOOKUP(A143,BaseDados,2,FALSE)</f>
        <v>2832.11</v>
      </c>
      <c r="C143" s="17">
        <f>VLOOKUP(A143,BaseDados,3,FALSE)</f>
        <v>0</v>
      </c>
      <c r="D143" s="17">
        <f>VLOOKUP(A143,BaseDados,35,FALSE)</f>
        <v>0</v>
      </c>
      <c r="E143" s="17">
        <f>VLOOKUP(A143,BaseDados,35,FALSE)</f>
        <v>0</v>
      </c>
      <c r="F143" s="17">
        <f>VLOOKUP(A143,BaseDados,6,FALSE)</f>
        <v>0</v>
      </c>
      <c r="G143" s="17">
        <f>VLOOKUP(A143,BaseDados,4,FALSE)</f>
        <v>0</v>
      </c>
      <c r="H143" s="17">
        <f>VLOOKUP(A143,BaseDados,5,FALSE)</f>
        <v>0</v>
      </c>
      <c r="I143" s="18">
        <f>SUM(B143:H143)</f>
        <v>2832.11</v>
      </c>
      <c r="J143" s="17">
        <f>VLOOKUP(A143,BaseDados,7,FALSE)</f>
        <v>254.88</v>
      </c>
      <c r="K143" s="17">
        <f>VLOOKUP(A143,BaseDados,8,FALSE)</f>
        <v>50.49</v>
      </c>
      <c r="L143" s="17">
        <f>SUM(VLOOKUP(A143,BaseDados,10,FALSE),VLOOKUP(A143,BaseDados,11,FALSE),VLOOKUP(A143,BaseDados,12,FALSE),VLOOKUP(A143,BaseDados,13,FALSE),VLOOKUP(A143,BaseDados,14,FALSE),VLOOKUP(A143,BaseDados,9,FALSE),VLOOKUP(A143,BaseDados,16,FALSE),VLOOKUP(A143,BaseDados,18,FALSE),VLOOKUP(A143,BaseDados,20,FALSE),VLOOKUP(A143,BaseDados,21,FALSE),VLOOKUP(A143,BaseDados,22,FALSE))</f>
        <v>179.23</v>
      </c>
      <c r="M143" s="17">
        <f>SUM(VLOOKUP(A143,BaseDados,15,FALSE))</f>
        <v>28.32</v>
      </c>
      <c r="N143" s="17">
        <f>VLOOKUP(A143,BaseDados,17,FALSE)</f>
        <v>0</v>
      </c>
      <c r="O143" s="19">
        <f>VLOOKUP(A143,BaseDados,35,FALSE)</f>
        <v>0</v>
      </c>
      <c r="P143" s="18">
        <f>SUM(J143:O143)</f>
        <v>512.92000000000007</v>
      </c>
      <c r="Q143" s="18">
        <f>I143-P143</f>
        <v>2319.19</v>
      </c>
      <c r="R143" s="36"/>
      <c r="S143" s="15"/>
      <c r="T143" s="15"/>
    </row>
    <row r="144" spans="1:20" s="21" customFormat="1" ht="15" customHeight="1" x14ac:dyDescent="0.2">
      <c r="A144" s="32" t="s">
        <v>162</v>
      </c>
      <c r="B144" s="17">
        <f>VLOOKUP(A144,BaseDados,2,FALSE)</f>
        <v>2975.48</v>
      </c>
      <c r="C144" s="17">
        <f>VLOOKUP(A144,BaseDados,3,FALSE)</f>
        <v>0</v>
      </c>
      <c r="D144" s="17">
        <f>VLOOKUP(A144,BaseDados,35,FALSE)</f>
        <v>0</v>
      </c>
      <c r="E144" s="17">
        <f>VLOOKUP(A144,BaseDados,35,FALSE)</f>
        <v>0</v>
      </c>
      <c r="F144" s="17">
        <f>VLOOKUP(A144,BaseDados,6,FALSE)</f>
        <v>0</v>
      </c>
      <c r="G144" s="17">
        <f>VLOOKUP(A144,BaseDados,4,FALSE)</f>
        <v>394.85</v>
      </c>
      <c r="H144" s="17">
        <f>VLOOKUP(A144,BaseDados,5,FALSE)</f>
        <v>100</v>
      </c>
      <c r="I144" s="18">
        <f>SUM(B144:H144)</f>
        <v>3470.33</v>
      </c>
      <c r="J144" s="17">
        <f>VLOOKUP(A144,BaseDados,7,FALSE)</f>
        <v>381.73</v>
      </c>
      <c r="K144" s="17">
        <f>VLOOKUP(A144,BaseDados,8,FALSE)</f>
        <v>108.49</v>
      </c>
      <c r="L144" s="17">
        <f>SUM(VLOOKUP(A144,BaseDados,10,FALSE),VLOOKUP(A144,BaseDados,11,FALSE),VLOOKUP(A144,BaseDados,12,FALSE),VLOOKUP(A144,BaseDados,13,FALSE),VLOOKUP(A144,BaseDados,14,FALSE),VLOOKUP(A144,BaseDados,9,FALSE),VLOOKUP(A144,BaseDados,16,FALSE),VLOOKUP(A144,BaseDados,18,FALSE),VLOOKUP(A144,BaseDados,20,FALSE),VLOOKUP(A144,BaseDados,21,FALSE),VLOOKUP(A144,BaseDados,22,FALSE))</f>
        <v>1247.49</v>
      </c>
      <c r="M144" s="17">
        <f>SUM(VLOOKUP(A144,BaseDados,15,FALSE))</f>
        <v>0</v>
      </c>
      <c r="N144" s="17">
        <f>VLOOKUP(A144,BaseDados,17,FALSE)</f>
        <v>0</v>
      </c>
      <c r="O144" s="19">
        <f>VLOOKUP(A144,BaseDados,35,FALSE)</f>
        <v>0</v>
      </c>
      <c r="P144" s="18">
        <f>SUM(J144:O144)</f>
        <v>1737.71</v>
      </c>
      <c r="Q144" s="18">
        <f>I144-P144</f>
        <v>1732.62</v>
      </c>
      <c r="R144" s="33"/>
      <c r="S144" s="15"/>
      <c r="T144" s="15"/>
    </row>
    <row r="145" spans="1:21" s="21" customFormat="1" ht="15" customHeight="1" x14ac:dyDescent="0.2">
      <c r="A145" s="32" t="s">
        <v>163</v>
      </c>
      <c r="B145" s="17">
        <f>VLOOKUP(A145,BaseDados,2,FALSE)</f>
        <v>7609.07</v>
      </c>
      <c r="C145" s="17">
        <f>VLOOKUP(A145,BaseDados,3,FALSE)</f>
        <v>5072.71</v>
      </c>
      <c r="D145" s="17">
        <f>VLOOKUP(A145,BaseDados,35,FALSE)</f>
        <v>0</v>
      </c>
      <c r="E145" s="17">
        <f>VLOOKUP(A145,BaseDados,35,FALSE)</f>
        <v>0</v>
      </c>
      <c r="F145" s="17">
        <f>VLOOKUP(A145,BaseDados,6,FALSE)</f>
        <v>0</v>
      </c>
      <c r="G145" s="17">
        <f>VLOOKUP(A145,BaseDados,4,FALSE)</f>
        <v>0</v>
      </c>
      <c r="H145" s="17">
        <f>VLOOKUP(A145,BaseDados,5,FALSE)</f>
        <v>0</v>
      </c>
      <c r="I145" s="18">
        <f>SUM(B145:H145)</f>
        <v>12681.779999999999</v>
      </c>
      <c r="J145" s="17">
        <f>VLOOKUP(A145,BaseDados,7,FALSE)</f>
        <v>671.11</v>
      </c>
      <c r="K145" s="17">
        <f>VLOOKUP(A145,BaseDados,8,FALSE)</f>
        <v>1476.91</v>
      </c>
      <c r="L145" s="17">
        <f>SUM(VLOOKUP(A145,BaseDados,10,FALSE),VLOOKUP(A145,BaseDados,11,FALSE),VLOOKUP(A145,BaseDados,12,FALSE),VLOOKUP(A145,BaseDados,13,FALSE),VLOOKUP(A145,BaseDados,14,FALSE),VLOOKUP(A145,BaseDados,9,FALSE),VLOOKUP(A145,BaseDados,16,FALSE),VLOOKUP(A145,BaseDados,18,FALSE),VLOOKUP(A145,BaseDados,20,FALSE),VLOOKUP(A145,BaseDados,21,FALSE),VLOOKUP(A145,BaseDados,22,FALSE))</f>
        <v>263.33999999999997</v>
      </c>
      <c r="M145" s="17">
        <f>SUM(VLOOKUP(A145,BaseDados,15,FALSE))</f>
        <v>114.14</v>
      </c>
      <c r="N145" s="17">
        <f>VLOOKUP(A145,BaseDados,17,FALSE)</f>
        <v>4177.7</v>
      </c>
      <c r="O145" s="19">
        <f>VLOOKUP(A145,BaseDados,35,FALSE)</f>
        <v>0</v>
      </c>
      <c r="P145" s="18">
        <f>SUM(J145:O145)</f>
        <v>6703.2</v>
      </c>
      <c r="Q145" s="18">
        <f>I145-P145</f>
        <v>5978.579999999999</v>
      </c>
      <c r="R145" s="33"/>
      <c r="S145" s="15"/>
      <c r="T145" s="15"/>
    </row>
    <row r="146" spans="1:21" s="21" customFormat="1" ht="15" customHeight="1" x14ac:dyDescent="0.2">
      <c r="A146" s="37" t="s">
        <v>164</v>
      </c>
      <c r="B146" s="17">
        <f>VLOOKUP(A146,BaseDados,2,FALSE)</f>
        <v>566.41999999999996</v>
      </c>
      <c r="C146" s="17">
        <f>VLOOKUP(A146,BaseDados,3,FALSE)</f>
        <v>3020.91</v>
      </c>
      <c r="D146" s="17">
        <f>VLOOKUP(A146,BaseDados,35,FALSE)</f>
        <v>0</v>
      </c>
      <c r="E146" s="17">
        <f>VLOOKUP(A146,BaseDados,35,FALSE)</f>
        <v>0</v>
      </c>
      <c r="F146" s="17">
        <f>VLOOKUP(A146,BaseDados,6,FALSE)</f>
        <v>0</v>
      </c>
      <c r="G146" s="17">
        <f>VLOOKUP(A146,BaseDados,4,FALSE)</f>
        <v>0</v>
      </c>
      <c r="H146" s="17">
        <f>VLOOKUP(A146,BaseDados,5,FALSE)</f>
        <v>0</v>
      </c>
      <c r="I146" s="18">
        <f>SUM(B146:H146)</f>
        <v>3587.33</v>
      </c>
      <c r="J146" s="17">
        <f>VLOOKUP(A146,BaseDados,7,FALSE)</f>
        <v>368.87</v>
      </c>
      <c r="K146" s="17">
        <f>VLOOKUP(A146,BaseDados,8,FALSE)</f>
        <v>58.85</v>
      </c>
      <c r="L146" s="17">
        <f>SUM(VLOOKUP(A146,BaseDados,10,FALSE),VLOOKUP(A146,BaseDados,11,FALSE),VLOOKUP(A146,BaseDados,12,FALSE),VLOOKUP(A146,BaseDados,13,FALSE),VLOOKUP(A146,BaseDados,14,FALSE),VLOOKUP(A146,BaseDados,9,FALSE),VLOOKUP(A146,BaseDados,16,FALSE),VLOOKUP(A146,BaseDados,18,FALSE),VLOOKUP(A146,BaseDados,20,FALSE),VLOOKUP(A146,BaseDados,21,FALSE),VLOOKUP(A146,BaseDados,22,FALSE))</f>
        <v>366.52</v>
      </c>
      <c r="M146" s="17">
        <f>SUM(VLOOKUP(A146,BaseDados,15,FALSE))</f>
        <v>0</v>
      </c>
      <c r="N146" s="17">
        <f>VLOOKUP(A146,BaseDados,17,FALSE)</f>
        <v>2629.76</v>
      </c>
      <c r="O146" s="19">
        <f>VLOOKUP(A146,BaseDados,35,FALSE)</f>
        <v>0</v>
      </c>
      <c r="P146" s="18">
        <f>SUM(J146:O146)</f>
        <v>3424</v>
      </c>
      <c r="Q146" s="18">
        <f>I146-P146</f>
        <v>163.32999999999993</v>
      </c>
      <c r="R146" s="38"/>
      <c r="S146" s="15"/>
      <c r="T146" s="15"/>
    </row>
    <row r="147" spans="1:21" s="21" customFormat="1" ht="15" customHeight="1" x14ac:dyDescent="0.2">
      <c r="A147" s="32" t="s">
        <v>165</v>
      </c>
      <c r="B147" s="17">
        <f>VLOOKUP(A147,BaseDados,2,FALSE)</f>
        <v>2832.1</v>
      </c>
      <c r="C147" s="17">
        <f>VLOOKUP(A147,BaseDados,3,FALSE)</f>
        <v>0</v>
      </c>
      <c r="D147" s="17">
        <f>VLOOKUP(A147,BaseDados,35,FALSE)</f>
        <v>0</v>
      </c>
      <c r="E147" s="17">
        <f>VLOOKUP(A147,BaseDados,35,FALSE)</f>
        <v>0</v>
      </c>
      <c r="F147" s="17">
        <f>VLOOKUP(A147,BaseDados,6,FALSE)</f>
        <v>0</v>
      </c>
      <c r="G147" s="17">
        <f>VLOOKUP(A147,BaseDados,4,FALSE)</f>
        <v>62.33</v>
      </c>
      <c r="H147" s="17">
        <f>VLOOKUP(A147,BaseDados,5,FALSE)</f>
        <v>0</v>
      </c>
      <c r="I147" s="18">
        <f>SUM(B147:H147)</f>
        <v>2894.43</v>
      </c>
      <c r="J147" s="17">
        <f>VLOOKUP(A147,BaseDados,7,FALSE)</f>
        <v>260.49</v>
      </c>
      <c r="K147" s="17">
        <f>VLOOKUP(A147,BaseDados,8,FALSE)</f>
        <v>54.75</v>
      </c>
      <c r="L147" s="17">
        <f>SUM(VLOOKUP(A147,BaseDados,10,FALSE),VLOOKUP(A147,BaseDados,11,FALSE),VLOOKUP(A147,BaseDados,12,FALSE),VLOOKUP(A147,BaseDados,13,FALSE),VLOOKUP(A147,BaseDados,14,FALSE),VLOOKUP(A147,BaseDados,9,FALSE),VLOOKUP(A147,BaseDados,16,FALSE),VLOOKUP(A147,BaseDados,18,FALSE),VLOOKUP(A147,BaseDados,20,FALSE),VLOOKUP(A147,BaseDados,21,FALSE),VLOOKUP(A147,BaseDados,22,FALSE))</f>
        <v>12.03</v>
      </c>
      <c r="M147" s="17">
        <f>SUM(VLOOKUP(A147,BaseDados,15,FALSE))</f>
        <v>0</v>
      </c>
      <c r="N147" s="17">
        <f>VLOOKUP(A147,BaseDados,17,FALSE)</f>
        <v>0</v>
      </c>
      <c r="O147" s="19">
        <f>VLOOKUP(A147,BaseDados,35,FALSE)</f>
        <v>0</v>
      </c>
      <c r="P147" s="18">
        <f>SUM(J147:O147)</f>
        <v>327.27</v>
      </c>
      <c r="Q147" s="18">
        <f>I147-P147</f>
        <v>2567.16</v>
      </c>
      <c r="R147" s="33"/>
      <c r="S147" s="15"/>
      <c r="T147" s="15"/>
    </row>
    <row r="148" spans="1:21" s="21" customFormat="1" ht="15" customHeight="1" x14ac:dyDescent="0.2">
      <c r="A148" s="32" t="s">
        <v>166</v>
      </c>
      <c r="B148" s="17">
        <f>VLOOKUP(A148,BaseDados,2,FALSE)</f>
        <v>5706.8</v>
      </c>
      <c r="C148" s="17">
        <f>VLOOKUP(A148,BaseDados,3,FALSE)</f>
        <v>7609.07</v>
      </c>
      <c r="D148" s="17">
        <f>VLOOKUP(A148,BaseDados,35,FALSE)</f>
        <v>0</v>
      </c>
      <c r="E148" s="17">
        <f>VLOOKUP(A148,BaseDados,35,FALSE)</f>
        <v>0</v>
      </c>
      <c r="F148" s="17">
        <f>VLOOKUP(A148,BaseDados,6,FALSE)</f>
        <v>0</v>
      </c>
      <c r="G148" s="17">
        <f>VLOOKUP(A148,BaseDados,4,FALSE)</f>
        <v>0</v>
      </c>
      <c r="H148" s="17">
        <f>VLOOKUP(A148,BaseDados,5,FALSE)</f>
        <v>0</v>
      </c>
      <c r="I148" s="18">
        <f>SUM(B148:H148)</f>
        <v>13315.869999999999</v>
      </c>
      <c r="J148" s="17">
        <f>VLOOKUP(A148,BaseDados,7,FALSE)</f>
        <v>671.11</v>
      </c>
      <c r="K148" s="17">
        <f>VLOOKUP(A148,BaseDados,8,FALSE)</f>
        <v>1530.04</v>
      </c>
      <c r="L148" s="17">
        <f>SUM(VLOOKUP(A148,BaseDados,10,FALSE),VLOOKUP(A148,BaseDados,11,FALSE),VLOOKUP(A148,BaseDados,12,FALSE),VLOOKUP(A148,BaseDados,13,FALSE),VLOOKUP(A148,BaseDados,14,FALSE),VLOOKUP(A148,BaseDados,9,FALSE),VLOOKUP(A148,BaseDados,16,FALSE),VLOOKUP(A148,BaseDados,18,FALSE),VLOOKUP(A148,BaseDados,20,FALSE),VLOOKUP(A148,BaseDados,21,FALSE),VLOOKUP(A148,BaseDados,22,FALSE))</f>
        <v>7.8999999999999995</v>
      </c>
      <c r="M148" s="17">
        <f>SUM(VLOOKUP(A148,BaseDados,15,FALSE))</f>
        <v>0</v>
      </c>
      <c r="N148" s="17">
        <f>VLOOKUP(A148,BaseDados,17,FALSE)</f>
        <v>6024.52</v>
      </c>
      <c r="O148" s="19">
        <f>VLOOKUP(A148,BaseDados,35,FALSE)</f>
        <v>0</v>
      </c>
      <c r="P148" s="18">
        <f>SUM(J148:O148)</f>
        <v>8233.57</v>
      </c>
      <c r="Q148" s="18">
        <f>I148-P148</f>
        <v>5082.2999999999993</v>
      </c>
      <c r="R148" s="33"/>
      <c r="S148" s="15"/>
      <c r="T148" s="15"/>
    </row>
    <row r="149" spans="1:21" s="21" customFormat="1" ht="15" customHeight="1" x14ac:dyDescent="0.2">
      <c r="A149" s="32" t="s">
        <v>167</v>
      </c>
      <c r="B149" s="17">
        <f>VLOOKUP(A149,BaseDados,2,FALSE)</f>
        <v>2832.11</v>
      </c>
      <c r="C149" s="17">
        <f>VLOOKUP(A149,BaseDados,3,FALSE)</f>
        <v>0</v>
      </c>
      <c r="D149" s="17">
        <f>VLOOKUP(A149,BaseDados,35,FALSE)</f>
        <v>0</v>
      </c>
      <c r="E149" s="17">
        <f>VLOOKUP(A149,BaseDados,35,FALSE)</f>
        <v>0</v>
      </c>
      <c r="F149" s="17">
        <f>VLOOKUP(A149,BaseDados,6,FALSE)</f>
        <v>0</v>
      </c>
      <c r="G149" s="17">
        <f>VLOOKUP(A149,BaseDados,4,FALSE)</f>
        <v>0</v>
      </c>
      <c r="H149" s="17">
        <f>VLOOKUP(A149,BaseDados,5,FALSE)</f>
        <v>0</v>
      </c>
      <c r="I149" s="18">
        <f>SUM(B149:H149)</f>
        <v>2832.11</v>
      </c>
      <c r="J149" s="17">
        <f>VLOOKUP(A149,BaseDados,7,FALSE)</f>
        <v>254.88</v>
      </c>
      <c r="K149" s="17">
        <f>VLOOKUP(A149,BaseDados,8,FALSE)</f>
        <v>50.49</v>
      </c>
      <c r="L149" s="17">
        <f>SUM(VLOOKUP(A149,BaseDados,10,FALSE),VLOOKUP(A149,BaseDados,11,FALSE),VLOOKUP(A149,BaseDados,12,FALSE),VLOOKUP(A149,BaseDados,13,FALSE),VLOOKUP(A149,BaseDados,14,FALSE),VLOOKUP(A149,BaseDados,9,FALSE),VLOOKUP(A149,BaseDados,16,FALSE),VLOOKUP(A149,BaseDados,18,FALSE),VLOOKUP(A149,BaseDados,20,FALSE),VLOOKUP(A149,BaseDados,21,FALSE),VLOOKUP(A149,BaseDados,22,FALSE))</f>
        <v>196.61</v>
      </c>
      <c r="M149" s="17">
        <f>SUM(VLOOKUP(A149,BaseDados,15,FALSE))</f>
        <v>28.32</v>
      </c>
      <c r="N149" s="17">
        <f>VLOOKUP(A149,BaseDados,17,FALSE)</f>
        <v>0</v>
      </c>
      <c r="O149" s="19">
        <f>VLOOKUP(A149,BaseDados,35,FALSE)</f>
        <v>0</v>
      </c>
      <c r="P149" s="18">
        <f>SUM(J149:O149)</f>
        <v>530.30000000000007</v>
      </c>
      <c r="Q149" s="18">
        <f>I149-P149</f>
        <v>2301.81</v>
      </c>
      <c r="R149" s="33"/>
      <c r="S149" s="15"/>
      <c r="T149" s="15"/>
    </row>
    <row r="150" spans="1:21" s="21" customFormat="1" ht="15" customHeight="1" thickBot="1" x14ac:dyDescent="0.25">
      <c r="A150" s="39" t="s">
        <v>168</v>
      </c>
      <c r="B150" s="40">
        <f>SUM(B5:B149)</f>
        <v>812466.54999999888</v>
      </c>
      <c r="C150" s="40">
        <f>SUM(C5:C149)</f>
        <v>170098.79000000004</v>
      </c>
      <c r="D150" s="40">
        <f>SUM(D5:D149)</f>
        <v>0</v>
      </c>
      <c r="E150" s="40">
        <f>SUM(E5:E149)</f>
        <v>0</v>
      </c>
      <c r="F150" s="40">
        <f>SUM(F5:F149)</f>
        <v>7772.5700000000024</v>
      </c>
      <c r="G150" s="40">
        <f>SUM(G5:G149)</f>
        <v>14436.149999999998</v>
      </c>
      <c r="H150" s="40">
        <f>SUM(H5:H149)</f>
        <v>62954.049999999981</v>
      </c>
      <c r="I150" s="40">
        <f>SUM(I5:I149)</f>
        <v>1067728.1099999996</v>
      </c>
      <c r="J150" s="40">
        <f>SUM(J5:J149)</f>
        <v>66132.690000000017</v>
      </c>
      <c r="K150" s="40">
        <f>SUM(K5:K149)</f>
        <v>142693.29999999996</v>
      </c>
      <c r="L150" s="40">
        <f>SUM(L5:L149)</f>
        <v>47777.66</v>
      </c>
      <c r="M150" s="40">
        <f>SUM(M5:M149)</f>
        <v>2348.5500000000006</v>
      </c>
      <c r="N150" s="40">
        <f>SUM(N5:N149)</f>
        <v>141183.75</v>
      </c>
      <c r="O150" s="41">
        <f>SUM(O5:O149)</f>
        <v>0</v>
      </c>
      <c r="P150" s="40">
        <f>SUM(P5:P149)</f>
        <v>400135.95000000007</v>
      </c>
      <c r="Q150" s="40">
        <f>SUM(Q5:Q149)</f>
        <v>667592.16000000015</v>
      </c>
      <c r="R150" s="42"/>
    </row>
    <row r="153" spans="1:21" ht="13.5" thickBot="1" x14ac:dyDescent="0.25"/>
    <row r="154" spans="1:21" s="1" customFormat="1" ht="29.25" thickBot="1" x14ac:dyDescent="0.5">
      <c r="A154" s="4" t="s">
        <v>169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6"/>
      <c r="P154" s="5"/>
      <c r="Q154" s="5"/>
      <c r="R154" s="7"/>
      <c r="S154" s="8"/>
    </row>
    <row r="155" spans="1:21" ht="13.5" thickBot="1" x14ac:dyDescent="0.25"/>
    <row r="156" spans="1:21" s="15" customFormat="1" ht="38.25" x14ac:dyDescent="0.2">
      <c r="A156" s="10" t="s">
        <v>1</v>
      </c>
      <c r="B156" s="11" t="s">
        <v>2</v>
      </c>
      <c r="C156" s="11" t="s">
        <v>3</v>
      </c>
      <c r="D156" s="13" t="s">
        <v>4</v>
      </c>
      <c r="E156" s="13" t="s">
        <v>5</v>
      </c>
      <c r="F156" s="13" t="s">
        <v>170</v>
      </c>
      <c r="G156" s="13" t="s">
        <v>7</v>
      </c>
      <c r="H156" s="11" t="s">
        <v>8</v>
      </c>
      <c r="I156" s="11" t="s">
        <v>171</v>
      </c>
      <c r="J156" s="11" t="s">
        <v>9</v>
      </c>
      <c r="K156" s="11" t="s">
        <v>10</v>
      </c>
      <c r="L156" s="11" t="s">
        <v>11</v>
      </c>
      <c r="M156" s="13" t="s">
        <v>12</v>
      </c>
      <c r="N156" s="13" t="s">
        <v>13</v>
      </c>
      <c r="O156" s="12" t="s">
        <v>14</v>
      </c>
      <c r="P156" s="13" t="s">
        <v>15</v>
      </c>
      <c r="Q156" s="13" t="s">
        <v>16</v>
      </c>
      <c r="R156" s="43" t="s">
        <v>17</v>
      </c>
      <c r="S156" s="14" t="s">
        <v>18</v>
      </c>
    </row>
    <row r="157" spans="1:21" s="21" customFormat="1" ht="15" customHeight="1" x14ac:dyDescent="0.2">
      <c r="A157" s="16" t="s">
        <v>172</v>
      </c>
      <c r="B157" s="17">
        <f>VLOOKUP(A157,BaseDados,2,FALSE)</f>
        <v>309.66000000000003</v>
      </c>
      <c r="C157" s="17">
        <f>VLOOKUP(A157,BaseDados,3,FALSE)</f>
        <v>0</v>
      </c>
      <c r="D157" s="17">
        <f>VLOOKUP(A157,BaseDados,35,FALSE)</f>
        <v>0</v>
      </c>
      <c r="E157" s="17">
        <f>VLOOKUP(A157,BaseDados,35,FALSE)</f>
        <v>0</v>
      </c>
      <c r="F157" s="17">
        <f>VLOOKUP(A157,BaseDados,6,FALSE)</f>
        <v>0</v>
      </c>
      <c r="G157" s="17">
        <f>VLOOKUP(A157,BaseDados,4,FALSE)</f>
        <v>0</v>
      </c>
      <c r="H157" s="17"/>
      <c r="I157" s="17">
        <f>VLOOKUP(A157,BaseDados,5,FALSE)</f>
        <v>0</v>
      </c>
      <c r="J157" s="18">
        <f>SUM(B157:I157)</f>
        <v>309.66000000000003</v>
      </c>
      <c r="K157" s="17">
        <f>VLOOKUP(A157,BaseDados,7,FALSE)</f>
        <v>0</v>
      </c>
      <c r="L157" s="17">
        <f>VLOOKUP(A157,BaseDados,8,FALSE)</f>
        <v>0</v>
      </c>
      <c r="M157" s="17">
        <f>SUM(VLOOKUP(A157,BaseDados,10,FALSE),VLOOKUP(A157,BaseDados,11,FALSE),VLOOKUP(A157,BaseDados,12,FALSE),VLOOKUP(A157,BaseDados,13,FALSE),VLOOKUP(A157,BaseDados,14,FALSE),VLOOKUP(A157,BaseDados,9,FALSE),VLOOKUP(A157,BaseDados,16,FALSE),VLOOKUP(A157,BaseDados,18,FALSE),VLOOKUP(A157,BaseDados,20,FALSE),VLOOKUP(A157,BaseDados,21,FALSE))</f>
        <v>309.66000000000003</v>
      </c>
      <c r="N157" s="17">
        <f>SUM(VLOOKUP(A157,BaseDados,15,FALSE))</f>
        <v>0</v>
      </c>
      <c r="O157" s="17">
        <f>VLOOKUP(A157,BaseDados,17,FALSE)</f>
        <v>0</v>
      </c>
      <c r="P157" s="19">
        <f>VLOOKUP(A157,BaseDados,20,FALSE)</f>
        <v>0</v>
      </c>
      <c r="Q157" s="18">
        <f>SUM(K157:P157)</f>
        <v>309.66000000000003</v>
      </c>
      <c r="R157" s="18">
        <f>J157-Q157</f>
        <v>0</v>
      </c>
      <c r="S157" s="26" t="s">
        <v>173</v>
      </c>
      <c r="T157" s="15"/>
      <c r="U157" s="15"/>
    </row>
    <row r="158" spans="1:21" s="21" customFormat="1" ht="15" customHeight="1" x14ac:dyDescent="0.2">
      <c r="A158" s="32" t="s">
        <v>174</v>
      </c>
      <c r="B158" s="17">
        <f>VLOOKUP(A158,BaseDados,2,FALSE)</f>
        <v>208.92</v>
      </c>
      <c r="C158" s="17">
        <f>VLOOKUP(A158,BaseDados,3,FALSE)</f>
        <v>928.53</v>
      </c>
      <c r="D158" s="17">
        <f>VLOOKUP(A158,BaseDados,35,FALSE)</f>
        <v>0</v>
      </c>
      <c r="E158" s="17">
        <f>VLOOKUP(A158,BaseDados,35,FALSE)</f>
        <v>0</v>
      </c>
      <c r="F158" s="17">
        <f>VLOOKUP(A158,BaseDados,6,FALSE)</f>
        <v>0</v>
      </c>
      <c r="G158" s="17">
        <f>VLOOKUP(A158,BaseDados,4,FALSE)</f>
        <v>0</v>
      </c>
      <c r="H158" s="17">
        <f>VLOOKUP(A158,BaseDados,5,FALSE)</f>
        <v>0</v>
      </c>
      <c r="I158" s="17">
        <v>0</v>
      </c>
      <c r="J158" s="18">
        <f>SUM(B158:H158)</f>
        <v>1137.45</v>
      </c>
      <c r="K158" s="17">
        <f>VLOOKUP(A158,BaseDados,7,FALSE)</f>
        <v>0</v>
      </c>
      <c r="L158" s="17">
        <f>VLOOKUP(A158,BaseDados,8,FALSE)</f>
        <v>0</v>
      </c>
      <c r="M158" s="17">
        <f>SUM(VLOOKUP(A158,BaseDados,10,FALSE),VLOOKUP(A158,BaseDados,11,FALSE),VLOOKUP(A158,BaseDados,12,FALSE),VLOOKUP(A158,BaseDados,13,FALSE),VLOOKUP(A158,BaseDados,14,FALSE),VLOOKUP(A158,BaseDados,9,FALSE),VLOOKUP(A158,BaseDados,16,FALSE),VLOOKUP(A158,BaseDados,18,FALSE),VLOOKUP(A158,BaseDados,20,FALSE),VLOOKUP(A158,BaseDados,21,FALSE))</f>
        <v>0</v>
      </c>
      <c r="N158" s="17">
        <f>SUM(VLOOKUP(A158,BaseDados,15,FALSE))</f>
        <v>0</v>
      </c>
      <c r="O158" s="17">
        <f>VLOOKUP(A158,BaseDados,17,FALSE)</f>
        <v>0</v>
      </c>
      <c r="P158" s="19">
        <f>VLOOKUP(A158,BaseDados,20,FALSE)</f>
        <v>0</v>
      </c>
      <c r="Q158" s="18">
        <f>SUM(K158:P158)</f>
        <v>0</v>
      </c>
      <c r="R158" s="18">
        <f>J158-Q158</f>
        <v>1137.45</v>
      </c>
      <c r="S158" s="36" t="s">
        <v>175</v>
      </c>
      <c r="T158" s="15"/>
      <c r="U158" s="15"/>
    </row>
    <row r="159" spans="1:21" s="21" customFormat="1" ht="15" customHeight="1" thickBot="1" x14ac:dyDescent="0.25">
      <c r="A159" s="39" t="s">
        <v>168</v>
      </c>
      <c r="B159" s="40">
        <f>SUM(B157:B158)</f>
        <v>518.58000000000004</v>
      </c>
      <c r="C159" s="40">
        <f t="shared" ref="C159:R159" si="0">SUM(C157:C158)</f>
        <v>928.53</v>
      </c>
      <c r="D159" s="40">
        <f t="shared" si="0"/>
        <v>0</v>
      </c>
      <c r="E159" s="40">
        <f t="shared" si="0"/>
        <v>0</v>
      </c>
      <c r="F159" s="40">
        <f t="shared" si="0"/>
        <v>0</v>
      </c>
      <c r="G159" s="40">
        <f t="shared" si="0"/>
        <v>0</v>
      </c>
      <c r="H159" s="40">
        <f t="shared" si="0"/>
        <v>0</v>
      </c>
      <c r="I159" s="40">
        <f t="shared" si="0"/>
        <v>0</v>
      </c>
      <c r="J159" s="40">
        <f t="shared" si="0"/>
        <v>1447.1100000000001</v>
      </c>
      <c r="K159" s="40">
        <f t="shared" si="0"/>
        <v>0</v>
      </c>
      <c r="L159" s="40">
        <f t="shared" si="0"/>
        <v>0</v>
      </c>
      <c r="M159" s="40">
        <f t="shared" si="0"/>
        <v>309.66000000000003</v>
      </c>
      <c r="N159" s="40">
        <f t="shared" si="0"/>
        <v>0</v>
      </c>
      <c r="O159" s="40">
        <f t="shared" si="0"/>
        <v>0</v>
      </c>
      <c r="P159" s="40">
        <f t="shared" si="0"/>
        <v>0</v>
      </c>
      <c r="Q159" s="40">
        <f t="shared" si="0"/>
        <v>309.66000000000003</v>
      </c>
      <c r="R159" s="40">
        <f t="shared" si="0"/>
        <v>1137.45</v>
      </c>
      <c r="S159" s="42"/>
    </row>
  </sheetData>
  <autoFilter ref="A4:U4">
    <sortState ref="A5:U150">
      <sortCondition ref="A4"/>
    </sortState>
  </autoFilter>
  <mergeCells count="2">
    <mergeCell ref="Q2:R2"/>
    <mergeCell ref="R154:S154"/>
  </mergeCells>
  <printOptions horizontalCentered="1"/>
  <pageMargins left="0.19685039370078741" right="0.19685039370078741" top="0.19685039370078741" bottom="0.19685039370078741" header="0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FP 01-20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 de Almeida Rosa</cp:lastModifiedBy>
  <cp:lastPrinted>2020-02-05T22:03:14Z</cp:lastPrinted>
  <dcterms:created xsi:type="dcterms:W3CDTF">2020-02-05T22:02:08Z</dcterms:created>
  <dcterms:modified xsi:type="dcterms:W3CDTF">2020-02-05T22:03:27Z</dcterms:modified>
</cp:coreProperties>
</file>