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a.vasquez\Downloads\TCU\Planilhas peça 66 - Parte III\"/>
    </mc:Choice>
  </mc:AlternateContent>
  <xr:revisionPtr revIDLastSave="258" documentId="11_1CB668D2D4B1821D804053988B47D50B08603623" xr6:coauthVersionLast="47" xr6:coauthVersionMax="47" xr10:uidLastSave="{C9467BB4-1F53-4E5F-B069-AB125470EC09}"/>
  <bookViews>
    <workbookView xWindow="0" yWindow="0" windowWidth="28800" windowHeight="12435" xr2:uid="{00000000-000D-0000-FFFF-FFFF00000000}"/>
  </bookViews>
  <sheets>
    <sheet name="GERALDINE AGENDADO" sheetId="2" r:id="rId1"/>
    <sheet name="JOSE GERALDINE EXECUTADA TCU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7" i="2" l="1"/>
  <c r="N405" i="2"/>
  <c r="N369" i="2"/>
  <c r="N335" i="2"/>
  <c r="N301" i="2"/>
  <c r="N298" i="2"/>
  <c r="N297" i="2"/>
  <c r="N296" i="2"/>
  <c r="N295" i="2"/>
  <c r="N268" i="2"/>
  <c r="N266" i="2"/>
  <c r="N265" i="2"/>
  <c r="N264" i="2"/>
  <c r="N263" i="2"/>
  <c r="N262" i="2"/>
  <c r="N232" i="2"/>
  <c r="N231" i="2"/>
  <c r="N230" i="2"/>
  <c r="N229" i="2"/>
  <c r="N234" i="2" s="1"/>
  <c r="N197" i="2"/>
  <c r="N196" i="2"/>
  <c r="N195" i="2"/>
  <c r="N194" i="2"/>
  <c r="N193" i="2"/>
  <c r="N200" i="2" s="1"/>
  <c r="N166" i="2"/>
  <c r="N165" i="2"/>
  <c r="N164" i="2"/>
  <c r="N163" i="2"/>
  <c r="N162" i="2"/>
  <c r="N167" i="2" s="1"/>
  <c r="N130" i="2"/>
  <c r="N129" i="2"/>
  <c r="N128" i="2"/>
  <c r="N127" i="2"/>
  <c r="N133" i="2" s="1"/>
  <c r="N98" i="2"/>
  <c r="N97" i="2"/>
  <c r="N96" i="2"/>
  <c r="N95" i="2"/>
  <c r="N100" i="2" s="1"/>
  <c r="N64" i="2"/>
  <c r="N63" i="2"/>
  <c r="N62" i="2"/>
  <c r="N61" i="2"/>
  <c r="N60" i="2"/>
  <c r="N66" i="2" s="1"/>
  <c r="N29" i="2"/>
  <c r="N33" i="2"/>
  <c r="N32" i="2"/>
  <c r="N31" i="2"/>
  <c r="N30" i="2"/>
  <c r="N35" i="2" s="1"/>
  <c r="M301" i="2"/>
  <c r="M268" i="2"/>
  <c r="M234" i="2"/>
  <c r="M200" i="2"/>
  <c r="M167" i="2"/>
  <c r="M133" i="2"/>
  <c r="M100" i="2"/>
  <c r="M66" i="2"/>
  <c r="M35" i="2"/>
  <c r="M407" i="2" s="1"/>
  <c r="AF29" i="1"/>
  <c r="AF35" i="1"/>
  <c r="AE301" i="1"/>
  <c r="AE268" i="1"/>
  <c r="AE234" i="1"/>
  <c r="AE200" i="1"/>
  <c r="AE167" i="1"/>
  <c r="AE133" i="1"/>
  <c r="AE100" i="1"/>
  <c r="AE66" i="1"/>
  <c r="AE35" i="1"/>
  <c r="AE406" i="1" s="1"/>
  <c r="AC404" i="1" l="1"/>
  <c r="AB404" i="1"/>
  <c r="AB406" i="1"/>
  <c r="Z197" i="1" l="1"/>
  <c r="X97" i="1"/>
  <c r="Y97" i="1"/>
  <c r="Z317" i="1" l="1"/>
  <c r="Y388" i="1"/>
  <c r="Y387" i="1"/>
  <c r="Y379" i="1"/>
  <c r="Y376" i="1"/>
  <c r="Y359" i="1"/>
  <c r="X357" i="1"/>
  <c r="Y340" i="1"/>
  <c r="X340" i="1"/>
  <c r="Y95" i="1"/>
  <c r="Y273" i="1" l="1"/>
  <c r="Y264" i="1" l="1"/>
  <c r="Y221" i="1" l="1"/>
  <c r="X221" i="1"/>
  <c r="Y211" i="1"/>
  <c r="Y210" i="1"/>
  <c r="Y207" i="1"/>
  <c r="AA208" i="1"/>
  <c r="AA403" i="1" s="1"/>
  <c r="Y203" i="1"/>
  <c r="Y181" i="1"/>
  <c r="Y164" i="1"/>
  <c r="Y151" i="1"/>
  <c r="Y150" i="1"/>
  <c r="Z75" i="1" l="1"/>
  <c r="Z403" i="1" s="1"/>
  <c r="Z404" i="1" s="1"/>
  <c r="Y53" i="1"/>
  <c r="Y403" i="1" s="1"/>
  <c r="R402" i="1" l="1"/>
  <c r="P402" i="1"/>
  <c r="F402" i="1"/>
  <c r="D402" i="1"/>
  <c r="S401" i="1"/>
  <c r="G401" i="1"/>
  <c r="S400" i="1"/>
  <c r="G400" i="1"/>
  <c r="S399" i="1"/>
  <c r="G399" i="1"/>
  <c r="S398" i="1"/>
  <c r="G398" i="1"/>
  <c r="S397" i="1"/>
  <c r="G397" i="1"/>
  <c r="S396" i="1"/>
  <c r="G396" i="1"/>
  <c r="S395" i="1"/>
  <c r="G395" i="1"/>
  <c r="S394" i="1"/>
  <c r="G394" i="1"/>
  <c r="S393" i="1"/>
  <c r="G393" i="1"/>
  <c r="S392" i="1"/>
  <c r="G392" i="1"/>
  <c r="S391" i="1"/>
  <c r="G391" i="1"/>
  <c r="S390" i="1"/>
  <c r="G390" i="1"/>
  <c r="S389" i="1"/>
  <c r="G389" i="1"/>
  <c r="S388" i="1"/>
  <c r="U388" i="1"/>
  <c r="G388" i="1"/>
  <c r="I388" i="1"/>
  <c r="S387" i="1"/>
  <c r="U387" i="1"/>
  <c r="G387" i="1"/>
  <c r="I387" i="1"/>
  <c r="S386" i="1"/>
  <c r="U386" i="1"/>
  <c r="G386" i="1"/>
  <c r="I386" i="1"/>
  <c r="S385" i="1"/>
  <c r="G385" i="1"/>
  <c r="S384" i="1"/>
  <c r="G384" i="1"/>
  <c r="S383" i="1"/>
  <c r="U383" i="1"/>
  <c r="G383" i="1"/>
  <c r="I383" i="1"/>
  <c r="S382" i="1"/>
  <c r="G382" i="1"/>
  <c r="S381" i="1"/>
  <c r="G381" i="1"/>
  <c r="S380" i="1"/>
  <c r="G380" i="1"/>
  <c r="S379" i="1"/>
  <c r="U379" i="1"/>
  <c r="G379" i="1"/>
  <c r="I379" i="1"/>
  <c r="S378" i="1"/>
  <c r="G378" i="1"/>
  <c r="S377" i="1"/>
  <c r="G377" i="1"/>
  <c r="S376" i="1"/>
  <c r="U376" i="1"/>
  <c r="G376" i="1"/>
  <c r="I376" i="1"/>
  <c r="S375" i="1"/>
  <c r="G375" i="1"/>
  <c r="S374" i="1"/>
  <c r="G374" i="1"/>
  <c r="S373" i="1"/>
  <c r="G373" i="1"/>
  <c r="S372" i="1"/>
  <c r="U372" i="1"/>
  <c r="G372" i="1"/>
  <c r="I372" i="1"/>
  <c r="S371" i="1"/>
  <c r="G371" i="1"/>
  <c r="S368" i="1"/>
  <c r="P368" i="1"/>
  <c r="G368" i="1"/>
  <c r="D368" i="1"/>
  <c r="S367" i="1"/>
  <c r="G367" i="1"/>
  <c r="S366" i="1"/>
  <c r="U366" i="1"/>
  <c r="G366" i="1"/>
  <c r="I366" i="1"/>
  <c r="S365" i="1"/>
  <c r="G365" i="1"/>
  <c r="S364" i="1"/>
  <c r="G364" i="1"/>
  <c r="S363" i="1"/>
  <c r="G363" i="1"/>
  <c r="U362" i="1"/>
  <c r="G362" i="1"/>
  <c r="I362" i="1"/>
  <c r="S361" i="1"/>
  <c r="G361" i="1"/>
  <c r="S360" i="1"/>
  <c r="G360" i="1"/>
  <c r="S359" i="1"/>
  <c r="U359" i="1"/>
  <c r="G359" i="1"/>
  <c r="I359" i="1"/>
  <c r="S358" i="1"/>
  <c r="G358" i="1"/>
  <c r="S357" i="1"/>
  <c r="G357" i="1"/>
  <c r="S356" i="1"/>
  <c r="G356" i="1"/>
  <c r="U355" i="1"/>
  <c r="G355" i="1"/>
  <c r="I355" i="1"/>
  <c r="S354" i="1"/>
  <c r="G354" i="1"/>
  <c r="S353" i="1"/>
  <c r="G353" i="1"/>
  <c r="S352" i="1"/>
  <c r="G352" i="1"/>
  <c r="S351" i="1"/>
  <c r="U351" i="1"/>
  <c r="G351" i="1"/>
  <c r="I351" i="1"/>
  <c r="S350" i="1"/>
  <c r="G350" i="1"/>
  <c r="S349" i="1"/>
  <c r="G349" i="1"/>
  <c r="S348" i="1"/>
  <c r="G348" i="1"/>
  <c r="S347" i="1"/>
  <c r="G347" i="1"/>
  <c r="S346" i="1"/>
  <c r="G346" i="1"/>
  <c r="S345" i="1"/>
  <c r="G345" i="1"/>
  <c r="S344" i="1"/>
  <c r="G344" i="1"/>
  <c r="S343" i="1"/>
  <c r="G343" i="1"/>
  <c r="S342" i="1"/>
  <c r="G342" i="1"/>
  <c r="S341" i="1"/>
  <c r="G341" i="1"/>
  <c r="S340" i="1"/>
  <c r="G340" i="1"/>
  <c r="S339" i="1"/>
  <c r="G339" i="1"/>
  <c r="U338" i="1"/>
  <c r="G338" i="1"/>
  <c r="I338" i="1"/>
  <c r="R335" i="1"/>
  <c r="P335" i="1"/>
  <c r="F335" i="1"/>
  <c r="D335" i="1"/>
  <c r="S334" i="1"/>
  <c r="G334" i="1"/>
  <c r="S333" i="1"/>
  <c r="G333" i="1"/>
  <c r="S332" i="1"/>
  <c r="U332" i="1"/>
  <c r="G332" i="1"/>
  <c r="I332" i="1"/>
  <c r="S331" i="1"/>
  <c r="U331" i="1"/>
  <c r="G331" i="1"/>
  <c r="I331" i="1"/>
  <c r="S330" i="1"/>
  <c r="G330" i="1"/>
  <c r="S329" i="1"/>
  <c r="G329" i="1"/>
  <c r="U328" i="1"/>
  <c r="G328" i="1"/>
  <c r="I328" i="1"/>
  <c r="U327" i="1"/>
  <c r="G327" i="1"/>
  <c r="I327" i="1"/>
  <c r="U326" i="1"/>
  <c r="G326" i="1"/>
  <c r="I326" i="1"/>
  <c r="U325" i="1"/>
  <c r="G325" i="1"/>
  <c r="I325" i="1"/>
  <c r="U324" i="1"/>
  <c r="S324" i="1"/>
  <c r="I324" i="1"/>
  <c r="G324" i="1"/>
  <c r="S323" i="1"/>
  <c r="G323" i="1"/>
  <c r="S322" i="1"/>
  <c r="G322" i="1"/>
  <c r="U321" i="1"/>
  <c r="G321" i="1"/>
  <c r="I321" i="1"/>
  <c r="S320" i="1"/>
  <c r="G320" i="1"/>
  <c r="S319" i="1"/>
  <c r="G319" i="1"/>
  <c r="S318" i="1"/>
  <c r="U318" i="1"/>
  <c r="G318" i="1"/>
  <c r="I318" i="1"/>
  <c r="S317" i="1"/>
  <c r="G317" i="1"/>
  <c r="S316" i="1"/>
  <c r="G316" i="1"/>
  <c r="S315" i="1"/>
  <c r="G315" i="1"/>
  <c r="S314" i="1"/>
  <c r="U314" i="1"/>
  <c r="G314" i="1"/>
  <c r="I314" i="1"/>
  <c r="S313" i="1"/>
  <c r="G313" i="1"/>
  <c r="S312" i="1"/>
  <c r="G312" i="1"/>
  <c r="S311" i="1"/>
  <c r="U311" i="1"/>
  <c r="G311" i="1"/>
  <c r="I311" i="1"/>
  <c r="S310" i="1"/>
  <c r="U310" i="1"/>
  <c r="G310" i="1"/>
  <c r="I310" i="1"/>
  <c r="S309" i="1"/>
  <c r="G309" i="1"/>
  <c r="S308" i="1"/>
  <c r="G308" i="1"/>
  <c r="S307" i="1"/>
  <c r="G307" i="1"/>
  <c r="S306" i="1"/>
  <c r="G306" i="1"/>
  <c r="S305" i="1"/>
  <c r="G305" i="1"/>
  <c r="S304" i="1"/>
  <c r="G304" i="1"/>
  <c r="S301" i="1"/>
  <c r="P301" i="1"/>
  <c r="G301" i="1"/>
  <c r="D301" i="1"/>
  <c r="S300" i="1"/>
  <c r="U300" i="1"/>
  <c r="G300" i="1"/>
  <c r="I300" i="1"/>
  <c r="S299" i="1"/>
  <c r="G299" i="1"/>
  <c r="S298" i="1"/>
  <c r="G298" i="1"/>
  <c r="S297" i="1"/>
  <c r="U297" i="1"/>
  <c r="G297" i="1"/>
  <c r="I297" i="1"/>
  <c r="S296" i="1"/>
  <c r="G296" i="1"/>
  <c r="S295" i="1"/>
  <c r="G295" i="1"/>
  <c r="S294" i="1"/>
  <c r="U294" i="1"/>
  <c r="G294" i="1"/>
  <c r="I294" i="1"/>
  <c r="S293" i="1"/>
  <c r="U293" i="1"/>
  <c r="G293" i="1"/>
  <c r="I293" i="1"/>
  <c r="S292" i="1"/>
  <c r="G292" i="1"/>
  <c r="S291" i="1"/>
  <c r="G291" i="1"/>
  <c r="S290" i="1"/>
  <c r="U290" i="1"/>
  <c r="G290" i="1"/>
  <c r="I290" i="1"/>
  <c r="S289" i="1"/>
  <c r="G289" i="1"/>
  <c r="S288" i="1"/>
  <c r="G288" i="1"/>
  <c r="S287" i="1"/>
  <c r="U287" i="1"/>
  <c r="G287" i="1"/>
  <c r="I287" i="1"/>
  <c r="S286" i="1"/>
  <c r="G286" i="1"/>
  <c r="S285" i="1"/>
  <c r="G285" i="1"/>
  <c r="S284" i="1"/>
  <c r="G284" i="1"/>
  <c r="S283" i="1"/>
  <c r="G283" i="1"/>
  <c r="S282" i="1"/>
  <c r="G282" i="1"/>
  <c r="S281" i="1"/>
  <c r="G281" i="1"/>
  <c r="S280" i="1"/>
  <c r="G280" i="1"/>
  <c r="S279" i="1"/>
  <c r="G279" i="1"/>
  <c r="S278" i="1"/>
  <c r="G278" i="1"/>
  <c r="S277" i="1"/>
  <c r="G277" i="1"/>
  <c r="S276" i="1"/>
  <c r="U276" i="1"/>
  <c r="G276" i="1"/>
  <c r="I276" i="1"/>
  <c r="S275" i="1"/>
  <c r="G275" i="1"/>
  <c r="S274" i="1"/>
  <c r="G274" i="1"/>
  <c r="S273" i="1"/>
  <c r="U273" i="1"/>
  <c r="G273" i="1"/>
  <c r="I273" i="1"/>
  <c r="S272" i="1"/>
  <c r="G272" i="1"/>
  <c r="S271" i="1"/>
  <c r="G271" i="1"/>
  <c r="R268" i="1"/>
  <c r="P268" i="1"/>
  <c r="F268" i="1"/>
  <c r="D268" i="1"/>
  <c r="U267" i="1"/>
  <c r="S267" i="1"/>
  <c r="I267" i="1"/>
  <c r="G267" i="1"/>
  <c r="S266" i="1"/>
  <c r="G266" i="1"/>
  <c r="S265" i="1"/>
  <c r="G265" i="1"/>
  <c r="S264" i="1"/>
  <c r="G264" i="1"/>
  <c r="S263" i="1"/>
  <c r="U263" i="1"/>
  <c r="G263" i="1"/>
  <c r="I263" i="1"/>
  <c r="S262" i="1"/>
  <c r="G262" i="1"/>
  <c r="S261" i="1"/>
  <c r="G261" i="1"/>
  <c r="U260" i="1"/>
  <c r="S260" i="1"/>
  <c r="I260" i="1"/>
  <c r="G260" i="1"/>
  <c r="S259" i="1"/>
  <c r="G259" i="1"/>
  <c r="S258" i="1"/>
  <c r="G258" i="1"/>
  <c r="S257" i="1"/>
  <c r="U257" i="1"/>
  <c r="G257" i="1"/>
  <c r="I257" i="1"/>
  <c r="S256" i="1"/>
  <c r="U256" i="1"/>
  <c r="G256" i="1"/>
  <c r="I256" i="1"/>
  <c r="S255" i="1"/>
  <c r="G255" i="1"/>
  <c r="S254" i="1"/>
  <c r="G254" i="1"/>
  <c r="U253" i="1"/>
  <c r="S253" i="1"/>
  <c r="I253" i="1"/>
  <c r="G253" i="1"/>
  <c r="S252" i="1"/>
  <c r="U252" i="1"/>
  <c r="G252" i="1"/>
  <c r="I252" i="1"/>
  <c r="S251" i="1"/>
  <c r="U251" i="1"/>
  <c r="G251" i="1"/>
  <c r="I251" i="1"/>
  <c r="S250" i="1"/>
  <c r="U250" i="1"/>
  <c r="G250" i="1"/>
  <c r="I250" i="1"/>
  <c r="S249" i="1"/>
  <c r="G249" i="1"/>
  <c r="S248" i="1"/>
  <c r="U248" i="1"/>
  <c r="G248" i="1"/>
  <c r="I248" i="1"/>
  <c r="S247" i="1"/>
  <c r="G247" i="1"/>
  <c r="U246" i="1"/>
  <c r="S246" i="1"/>
  <c r="I246" i="1"/>
  <c r="G246" i="1"/>
  <c r="S245" i="1"/>
  <c r="U245" i="1"/>
  <c r="G245" i="1"/>
  <c r="I245" i="1"/>
  <c r="S244" i="1"/>
  <c r="G244" i="1"/>
  <c r="S243" i="1"/>
  <c r="U243" i="1"/>
  <c r="G243" i="1"/>
  <c r="I243" i="1"/>
  <c r="S242" i="1"/>
  <c r="U242" i="1"/>
  <c r="G242" i="1"/>
  <c r="I242" i="1"/>
  <c r="S241" i="1"/>
  <c r="U241" i="1"/>
  <c r="G241" i="1"/>
  <c r="I241" i="1"/>
  <c r="S240" i="1"/>
  <c r="G240" i="1"/>
  <c r="U239" i="1"/>
  <c r="S239" i="1"/>
  <c r="I239" i="1"/>
  <c r="G239" i="1"/>
  <c r="S238" i="1"/>
  <c r="U238" i="1"/>
  <c r="G238" i="1"/>
  <c r="I238" i="1"/>
  <c r="S237" i="1"/>
  <c r="G237" i="1"/>
  <c r="S234" i="1"/>
  <c r="P234" i="1"/>
  <c r="G234" i="1"/>
  <c r="D234" i="1"/>
  <c r="S233" i="1"/>
  <c r="G233" i="1"/>
  <c r="S232" i="1"/>
  <c r="U232" i="1"/>
  <c r="G232" i="1"/>
  <c r="I232" i="1"/>
  <c r="U231" i="1"/>
  <c r="S231" i="1"/>
  <c r="G231" i="1"/>
  <c r="S230" i="1"/>
  <c r="G230" i="1"/>
  <c r="U229" i="1"/>
  <c r="S229" i="1"/>
  <c r="I229" i="1"/>
  <c r="G229" i="1"/>
  <c r="S228" i="1"/>
  <c r="U228" i="1"/>
  <c r="G228" i="1"/>
  <c r="I228" i="1"/>
  <c r="S227" i="1"/>
  <c r="G227" i="1"/>
  <c r="S226" i="1"/>
  <c r="U226" i="1"/>
  <c r="G226" i="1"/>
  <c r="I226" i="1"/>
  <c r="S225" i="1"/>
  <c r="U225" i="1"/>
  <c r="G225" i="1"/>
  <c r="I225" i="1"/>
  <c r="S224" i="1"/>
  <c r="U224" i="1"/>
  <c r="G224" i="1"/>
  <c r="I224" i="1"/>
  <c r="S223" i="1"/>
  <c r="G223" i="1"/>
  <c r="U222" i="1"/>
  <c r="S222" i="1"/>
  <c r="I222" i="1"/>
  <c r="G222" i="1"/>
  <c r="U221" i="1"/>
  <c r="S221" i="1"/>
  <c r="G221" i="1"/>
  <c r="I221" i="1"/>
  <c r="U220" i="1"/>
  <c r="S220" i="1"/>
  <c r="G220" i="1"/>
  <c r="I220" i="1"/>
  <c r="S219" i="1"/>
  <c r="U219" i="1"/>
  <c r="G219" i="1"/>
  <c r="I219" i="1"/>
  <c r="S218" i="1"/>
  <c r="G218" i="1"/>
  <c r="S217" i="1"/>
  <c r="U217" i="1"/>
  <c r="G217" i="1"/>
  <c r="I217" i="1"/>
  <c r="S216" i="1"/>
  <c r="G216" i="1"/>
  <c r="U215" i="1"/>
  <c r="S215" i="1"/>
  <c r="I215" i="1"/>
  <c r="G215" i="1"/>
  <c r="S214" i="1"/>
  <c r="U214" i="1"/>
  <c r="G214" i="1"/>
  <c r="I214" i="1"/>
  <c r="S213" i="1"/>
  <c r="U213" i="1"/>
  <c r="G213" i="1"/>
  <c r="I213" i="1"/>
  <c r="S212" i="1"/>
  <c r="U212" i="1"/>
  <c r="G212" i="1"/>
  <c r="I212" i="1"/>
  <c r="S211" i="1"/>
  <c r="U211" i="1"/>
  <c r="G211" i="1"/>
  <c r="I211" i="1"/>
  <c r="S210" i="1"/>
  <c r="U210" i="1"/>
  <c r="G210" i="1"/>
  <c r="I210" i="1"/>
  <c r="S209" i="1"/>
  <c r="G209" i="1"/>
  <c r="U208" i="1"/>
  <c r="S208" i="1"/>
  <c r="I208" i="1"/>
  <c r="G208" i="1"/>
  <c r="S207" i="1"/>
  <c r="U207" i="1"/>
  <c r="G207" i="1"/>
  <c r="I207" i="1"/>
  <c r="S206" i="1"/>
  <c r="U206" i="1"/>
  <c r="G206" i="1"/>
  <c r="I206" i="1"/>
  <c r="S205" i="1"/>
  <c r="G205" i="1"/>
  <c r="S204" i="1"/>
  <c r="U204" i="1"/>
  <c r="G204" i="1"/>
  <c r="S203" i="1"/>
  <c r="U203" i="1"/>
  <c r="G203" i="1"/>
  <c r="I203" i="1"/>
  <c r="S200" i="1"/>
  <c r="P200" i="1"/>
  <c r="G200" i="1"/>
  <c r="D200" i="1"/>
  <c r="S199" i="1"/>
  <c r="G199" i="1"/>
  <c r="U198" i="1"/>
  <c r="S198" i="1"/>
  <c r="I198" i="1"/>
  <c r="G198" i="1"/>
  <c r="S197" i="1"/>
  <c r="U197" i="1"/>
  <c r="G197" i="1"/>
  <c r="I197" i="1"/>
  <c r="S196" i="1"/>
  <c r="G196" i="1"/>
  <c r="S195" i="1"/>
  <c r="G195" i="1"/>
  <c r="S194" i="1"/>
  <c r="G194" i="1"/>
  <c r="S193" i="1"/>
  <c r="G193" i="1"/>
  <c r="S192" i="1"/>
  <c r="G192" i="1"/>
  <c r="U191" i="1"/>
  <c r="S191" i="1"/>
  <c r="I191" i="1"/>
  <c r="G191" i="1"/>
  <c r="S190" i="1"/>
  <c r="G190" i="1"/>
  <c r="S189" i="1"/>
  <c r="G189" i="1"/>
  <c r="S188" i="1"/>
  <c r="U188" i="1"/>
  <c r="G188" i="1"/>
  <c r="I188" i="1"/>
  <c r="S187" i="1"/>
  <c r="U187" i="1"/>
  <c r="G187" i="1"/>
  <c r="I187" i="1"/>
  <c r="S186" i="1"/>
  <c r="U186" i="1"/>
  <c r="G186" i="1"/>
  <c r="I186" i="1"/>
  <c r="S185" i="1"/>
  <c r="G185" i="1"/>
  <c r="U184" i="1"/>
  <c r="S184" i="1"/>
  <c r="I184" i="1"/>
  <c r="G184" i="1"/>
  <c r="S183" i="1"/>
  <c r="U183" i="1"/>
  <c r="G183" i="1"/>
  <c r="I183" i="1"/>
  <c r="S182" i="1"/>
  <c r="G182" i="1"/>
  <c r="S181" i="1"/>
  <c r="U181" i="1"/>
  <c r="G181" i="1"/>
  <c r="I181" i="1"/>
  <c r="S180" i="1"/>
  <c r="U180" i="1"/>
  <c r="G180" i="1"/>
  <c r="I180" i="1"/>
  <c r="U179" i="1"/>
  <c r="S179" i="1"/>
  <c r="I179" i="1"/>
  <c r="G179" i="1"/>
  <c r="S178" i="1"/>
  <c r="G178" i="1"/>
  <c r="U177" i="1"/>
  <c r="S177" i="1"/>
  <c r="I177" i="1"/>
  <c r="G177" i="1"/>
  <c r="S176" i="1"/>
  <c r="U176" i="1"/>
  <c r="G176" i="1"/>
  <c r="I176" i="1"/>
  <c r="S175" i="1"/>
  <c r="G175" i="1"/>
  <c r="S174" i="1"/>
  <c r="U174" i="1"/>
  <c r="G174" i="1"/>
  <c r="I174" i="1"/>
  <c r="S173" i="1"/>
  <c r="U173" i="1"/>
  <c r="G173" i="1"/>
  <c r="I173" i="1"/>
  <c r="U172" i="1"/>
  <c r="S172" i="1"/>
  <c r="I172" i="1"/>
  <c r="G172" i="1"/>
  <c r="S171" i="1"/>
  <c r="G171" i="1"/>
  <c r="U170" i="1"/>
  <c r="S170" i="1"/>
  <c r="I170" i="1"/>
  <c r="G170" i="1"/>
  <c r="R167" i="1"/>
  <c r="P167" i="1"/>
  <c r="F167" i="1"/>
  <c r="D167" i="1"/>
  <c r="U166" i="1"/>
  <c r="S166" i="1"/>
  <c r="G166" i="1"/>
  <c r="I166" i="1"/>
  <c r="S165" i="1"/>
  <c r="G165" i="1"/>
  <c r="S164" i="1"/>
  <c r="G164" i="1"/>
  <c r="S163" i="1"/>
  <c r="U163" i="1"/>
  <c r="G163" i="1"/>
  <c r="I163" i="1"/>
  <c r="U162" i="1"/>
  <c r="S162" i="1"/>
  <c r="I162" i="1"/>
  <c r="G162" i="1"/>
  <c r="S161" i="1"/>
  <c r="G161" i="1"/>
  <c r="U160" i="1"/>
  <c r="S160" i="1"/>
  <c r="I160" i="1"/>
  <c r="G160" i="1"/>
  <c r="S159" i="1"/>
  <c r="G159" i="1"/>
  <c r="S158" i="1"/>
  <c r="U158" i="1"/>
  <c r="G158" i="1"/>
  <c r="I158" i="1"/>
  <c r="S157" i="1"/>
  <c r="G157" i="1"/>
  <c r="S156" i="1"/>
  <c r="U156" i="1"/>
  <c r="G156" i="1"/>
  <c r="I156" i="1"/>
  <c r="S155" i="1"/>
  <c r="G155" i="1"/>
  <c r="S154" i="1"/>
  <c r="G154" i="1"/>
  <c r="U153" i="1"/>
  <c r="S153" i="1"/>
  <c r="I153" i="1"/>
  <c r="G153" i="1"/>
  <c r="S152" i="1"/>
  <c r="U152" i="1"/>
  <c r="G152" i="1"/>
  <c r="I152" i="1"/>
  <c r="S151" i="1"/>
  <c r="U151" i="1"/>
  <c r="G151" i="1"/>
  <c r="S150" i="1"/>
  <c r="G150" i="1"/>
  <c r="S149" i="1"/>
  <c r="U149" i="1"/>
  <c r="G149" i="1"/>
  <c r="I149" i="1"/>
  <c r="S148" i="1"/>
  <c r="G148" i="1"/>
  <c r="S147" i="1"/>
  <c r="G147" i="1"/>
  <c r="U146" i="1"/>
  <c r="S146" i="1"/>
  <c r="I146" i="1"/>
  <c r="G146" i="1"/>
  <c r="S145" i="1"/>
  <c r="U145" i="1"/>
  <c r="G145" i="1"/>
  <c r="I145" i="1"/>
  <c r="S144" i="1"/>
  <c r="G144" i="1"/>
  <c r="S143" i="1"/>
  <c r="G143" i="1"/>
  <c r="S142" i="1"/>
  <c r="U142" i="1"/>
  <c r="G142" i="1"/>
  <c r="I142" i="1"/>
  <c r="S141" i="1"/>
  <c r="G141" i="1"/>
  <c r="S140" i="1"/>
  <c r="G140" i="1"/>
  <c r="U139" i="1"/>
  <c r="S139" i="1"/>
  <c r="I139" i="1"/>
  <c r="G139" i="1"/>
  <c r="S138" i="1"/>
  <c r="G138" i="1"/>
  <c r="S137" i="1"/>
  <c r="G137" i="1"/>
  <c r="S136" i="1"/>
  <c r="G136" i="1"/>
  <c r="R133" i="1"/>
  <c r="P133" i="1"/>
  <c r="F133" i="1"/>
  <c r="D133" i="1"/>
  <c r="S132" i="1"/>
  <c r="U132" i="1"/>
  <c r="G132" i="1"/>
  <c r="I132" i="1"/>
  <c r="S131" i="1"/>
  <c r="G131" i="1"/>
  <c r="S130" i="1"/>
  <c r="G130" i="1"/>
  <c r="U129" i="1"/>
  <c r="S129" i="1"/>
  <c r="I129" i="1"/>
  <c r="G129" i="1"/>
  <c r="S128" i="1"/>
  <c r="U128" i="1"/>
  <c r="G128" i="1"/>
  <c r="I128" i="1"/>
  <c r="S127" i="1"/>
  <c r="U127" i="1"/>
  <c r="G127" i="1"/>
  <c r="I127" i="1"/>
  <c r="S126" i="1"/>
  <c r="U126" i="1"/>
  <c r="G126" i="1"/>
  <c r="I126" i="1"/>
  <c r="S125" i="1"/>
  <c r="G125" i="1"/>
  <c r="S124" i="1"/>
  <c r="G124" i="1"/>
  <c r="S123" i="1"/>
  <c r="G123" i="1"/>
  <c r="S122" i="1"/>
  <c r="G122" i="1"/>
  <c r="S121" i="1"/>
  <c r="G121" i="1"/>
  <c r="S120" i="1"/>
  <c r="G120" i="1"/>
  <c r="S119" i="1"/>
  <c r="G119" i="1"/>
  <c r="S118" i="1"/>
  <c r="U118" i="1"/>
  <c r="G118" i="1"/>
  <c r="I118" i="1"/>
  <c r="S117" i="1"/>
  <c r="G117" i="1"/>
  <c r="S116" i="1"/>
  <c r="G116" i="1"/>
  <c r="S115" i="1"/>
  <c r="G115" i="1"/>
  <c r="S114" i="1"/>
  <c r="G114" i="1"/>
  <c r="S113" i="1"/>
  <c r="G113" i="1"/>
  <c r="S112" i="1"/>
  <c r="G112" i="1"/>
  <c r="S111" i="1"/>
  <c r="U111" i="1"/>
  <c r="G111" i="1"/>
  <c r="I111" i="1"/>
  <c r="S110" i="1"/>
  <c r="G110" i="1"/>
  <c r="S109" i="1"/>
  <c r="G109" i="1"/>
  <c r="U108" i="1"/>
  <c r="S108" i="1"/>
  <c r="I108" i="1"/>
  <c r="G108" i="1"/>
  <c r="S107" i="1"/>
  <c r="U107" i="1"/>
  <c r="G107" i="1"/>
  <c r="I107" i="1"/>
  <c r="S106" i="1"/>
  <c r="G106" i="1"/>
  <c r="S105" i="1"/>
  <c r="G105" i="1"/>
  <c r="U104" i="1"/>
  <c r="S104" i="1"/>
  <c r="I104" i="1"/>
  <c r="G104" i="1"/>
  <c r="S103" i="1"/>
  <c r="G103" i="1"/>
  <c r="R100" i="1"/>
  <c r="P100" i="1"/>
  <c r="F100" i="1"/>
  <c r="D100" i="1"/>
  <c r="S99" i="1"/>
  <c r="G99" i="1"/>
  <c r="U98" i="1"/>
  <c r="S98" i="1"/>
  <c r="I98" i="1"/>
  <c r="G98" i="1"/>
  <c r="S97" i="1"/>
  <c r="U97" i="1"/>
  <c r="G97" i="1"/>
  <c r="S96" i="1"/>
  <c r="G96" i="1"/>
  <c r="S95" i="1"/>
  <c r="G95" i="1"/>
  <c r="U94" i="1"/>
  <c r="S94" i="1"/>
  <c r="I94" i="1"/>
  <c r="G94" i="1"/>
  <c r="S93" i="1"/>
  <c r="G93" i="1"/>
  <c r="S92" i="1"/>
  <c r="G92" i="1"/>
  <c r="U91" i="1"/>
  <c r="S91" i="1"/>
  <c r="I91" i="1"/>
  <c r="G91" i="1"/>
  <c r="S90" i="1"/>
  <c r="U90" i="1"/>
  <c r="G90" i="1"/>
  <c r="I90" i="1"/>
  <c r="S89" i="1"/>
  <c r="G89" i="1"/>
  <c r="S88" i="1"/>
  <c r="U88" i="1"/>
  <c r="G88" i="1"/>
  <c r="U87" i="1"/>
  <c r="S87" i="1"/>
  <c r="I87" i="1"/>
  <c r="G87" i="1"/>
  <c r="S86" i="1"/>
  <c r="G86" i="1"/>
  <c r="S85" i="1"/>
  <c r="G85" i="1"/>
  <c r="U84" i="1"/>
  <c r="S84" i="1"/>
  <c r="I84" i="1"/>
  <c r="G84" i="1"/>
  <c r="S83" i="1"/>
  <c r="G83" i="1"/>
  <c r="S82" i="1"/>
  <c r="G82" i="1"/>
  <c r="S81" i="1"/>
  <c r="G81" i="1"/>
  <c r="S80" i="1"/>
  <c r="U80" i="1"/>
  <c r="G80" i="1"/>
  <c r="I80" i="1"/>
  <c r="S79" i="1"/>
  <c r="G79" i="1"/>
  <c r="S78" i="1"/>
  <c r="G78" i="1"/>
  <c r="U77" i="1"/>
  <c r="S77" i="1"/>
  <c r="I77" i="1"/>
  <c r="G77" i="1"/>
  <c r="S76" i="1"/>
  <c r="U76" i="1"/>
  <c r="G76" i="1"/>
  <c r="I76" i="1"/>
  <c r="S75" i="1"/>
  <c r="U75" i="1"/>
  <c r="G75" i="1"/>
  <c r="I75" i="1"/>
  <c r="S74" i="1"/>
  <c r="G74" i="1"/>
  <c r="S73" i="1"/>
  <c r="G73" i="1"/>
  <c r="S72" i="1"/>
  <c r="G72" i="1"/>
  <c r="S71" i="1"/>
  <c r="G71" i="1"/>
  <c r="U70" i="1"/>
  <c r="S70" i="1"/>
  <c r="I70" i="1"/>
  <c r="G70" i="1"/>
  <c r="S69" i="1"/>
  <c r="G69" i="1"/>
  <c r="R66" i="1"/>
  <c r="P66" i="1"/>
  <c r="F66" i="1"/>
  <c r="D66" i="1"/>
  <c r="S65" i="1"/>
  <c r="G65" i="1"/>
  <c r="U64" i="1"/>
  <c r="S64" i="1"/>
  <c r="I64" i="1"/>
  <c r="G64" i="1"/>
  <c r="U63" i="1"/>
  <c r="S63" i="1"/>
  <c r="G63" i="1"/>
  <c r="I63" i="1"/>
  <c r="S62" i="1"/>
  <c r="U62" i="1"/>
  <c r="G62" i="1"/>
  <c r="I62" i="1"/>
  <c r="S61" i="1"/>
  <c r="G61" i="1"/>
  <c r="U60" i="1"/>
  <c r="S60" i="1"/>
  <c r="I60" i="1"/>
  <c r="G60" i="1"/>
  <c r="S59" i="1"/>
  <c r="U59" i="1"/>
  <c r="G59" i="1"/>
  <c r="S58" i="1"/>
  <c r="G58" i="1"/>
  <c r="S57" i="1"/>
  <c r="G57" i="1"/>
  <c r="S56" i="1"/>
  <c r="G56" i="1"/>
  <c r="S55" i="1"/>
  <c r="G55" i="1"/>
  <c r="S54" i="1"/>
  <c r="G54" i="1"/>
  <c r="S53" i="1"/>
  <c r="G53" i="1"/>
  <c r="U52" i="1"/>
  <c r="S52" i="1"/>
  <c r="I52" i="1"/>
  <c r="G52" i="1"/>
  <c r="S51" i="1"/>
  <c r="G51" i="1"/>
  <c r="S50" i="1"/>
  <c r="G50" i="1"/>
  <c r="S49" i="1"/>
  <c r="G49" i="1"/>
  <c r="U48" i="1"/>
  <c r="S48" i="1"/>
  <c r="I48" i="1"/>
  <c r="G48" i="1"/>
  <c r="S47" i="1"/>
  <c r="G47" i="1"/>
  <c r="U46" i="1"/>
  <c r="S46" i="1"/>
  <c r="I46" i="1"/>
  <c r="G46" i="1"/>
  <c r="U45" i="1"/>
  <c r="S45" i="1"/>
  <c r="I45" i="1"/>
  <c r="G45" i="1"/>
  <c r="S44" i="1"/>
  <c r="U44" i="1"/>
  <c r="G44" i="1"/>
  <c r="I44" i="1"/>
  <c r="S43" i="1"/>
  <c r="G43" i="1"/>
  <c r="S42" i="1"/>
  <c r="U42" i="1"/>
  <c r="G42" i="1"/>
  <c r="I42" i="1"/>
  <c r="U41" i="1"/>
  <c r="S41" i="1"/>
  <c r="I41" i="1"/>
  <c r="G41" i="1"/>
  <c r="S40" i="1"/>
  <c r="G40" i="1"/>
  <c r="S39" i="1"/>
  <c r="G39" i="1"/>
  <c r="S38" i="1"/>
  <c r="G38" i="1"/>
  <c r="R35" i="1"/>
  <c r="P35" i="1"/>
  <c r="F35" i="1"/>
  <c r="D35" i="1"/>
  <c r="S34" i="1"/>
  <c r="U34" i="1"/>
  <c r="G34" i="1"/>
  <c r="I34" i="1"/>
  <c r="S33" i="1"/>
  <c r="U33" i="1"/>
  <c r="G33" i="1"/>
  <c r="I33" i="1"/>
  <c r="U32" i="1"/>
  <c r="S32" i="1"/>
  <c r="I32" i="1"/>
  <c r="G32" i="1"/>
  <c r="S31" i="1"/>
  <c r="G31" i="1"/>
  <c r="S30" i="1"/>
  <c r="G30" i="1"/>
  <c r="U29" i="1"/>
  <c r="S29" i="1"/>
  <c r="I29" i="1"/>
  <c r="G29" i="1"/>
  <c r="S28" i="1"/>
  <c r="G28" i="1"/>
  <c r="S27" i="1"/>
  <c r="U27" i="1"/>
  <c r="G27" i="1"/>
  <c r="I27" i="1"/>
  <c r="S26" i="1"/>
  <c r="G26" i="1"/>
  <c r="U25" i="1"/>
  <c r="S25" i="1"/>
  <c r="I25" i="1"/>
  <c r="G25" i="1"/>
  <c r="S24" i="1"/>
  <c r="U24" i="1"/>
  <c r="G24" i="1"/>
  <c r="I24" i="1"/>
  <c r="S23" i="1"/>
  <c r="G23" i="1"/>
  <c r="U22" i="1"/>
  <c r="S22" i="1"/>
  <c r="I22" i="1"/>
  <c r="G22" i="1"/>
  <c r="S21" i="1"/>
  <c r="G21" i="1"/>
  <c r="S20" i="1"/>
  <c r="U20" i="1"/>
  <c r="G20" i="1"/>
  <c r="I20" i="1"/>
  <c r="S19" i="1"/>
  <c r="G19" i="1"/>
  <c r="S18" i="1"/>
  <c r="U18" i="1"/>
  <c r="G18" i="1"/>
  <c r="S17" i="1"/>
  <c r="G17" i="1"/>
  <c r="S16" i="1"/>
  <c r="G16" i="1"/>
  <c r="U15" i="1"/>
  <c r="S15" i="1"/>
  <c r="I15" i="1"/>
  <c r="G15" i="1"/>
  <c r="S14" i="1"/>
  <c r="U14" i="1"/>
  <c r="G14" i="1"/>
  <c r="S13" i="1"/>
  <c r="U13" i="1"/>
  <c r="G13" i="1"/>
  <c r="S12" i="1"/>
  <c r="U12" i="1"/>
  <c r="G12" i="1"/>
  <c r="I12" i="1"/>
  <c r="S11" i="1"/>
  <c r="G11" i="1"/>
  <c r="S10" i="1"/>
  <c r="G10" i="1"/>
  <c r="S9" i="1"/>
  <c r="G9" i="1"/>
  <c r="U8" i="1"/>
  <c r="S8" i="1"/>
  <c r="I8" i="1"/>
  <c r="G8" i="1"/>
  <c r="S7" i="1"/>
  <c r="U7" i="1"/>
  <c r="G7" i="1"/>
  <c r="S6" i="1"/>
  <c r="G6" i="1"/>
  <c r="S5" i="1"/>
  <c r="G5" i="1"/>
  <c r="S4" i="1"/>
  <c r="G4" i="1"/>
  <c r="U9" i="1" l="1"/>
  <c r="I11" i="1"/>
  <c r="I13" i="1"/>
  <c r="I53" i="1"/>
  <c r="I54" i="1"/>
  <c r="U120" i="1"/>
  <c r="U122" i="1"/>
  <c r="U137" i="1"/>
  <c r="U140" i="1"/>
  <c r="U150" i="1"/>
  <c r="I155" i="1"/>
  <c r="I159" i="1"/>
  <c r="U230" i="1"/>
  <c r="I231" i="1"/>
  <c r="I291" i="1"/>
  <c r="I292" i="1"/>
  <c r="I317" i="1"/>
  <c r="U323" i="1"/>
  <c r="U330" i="1"/>
  <c r="U334" i="1"/>
  <c r="U374" i="1"/>
  <c r="U377" i="1"/>
  <c r="U30" i="1"/>
  <c r="U49" i="1"/>
  <c r="U51" i="1"/>
  <c r="I61" i="1"/>
  <c r="I137" i="1"/>
  <c r="I150" i="1"/>
  <c r="U284" i="1"/>
  <c r="U288" i="1"/>
  <c r="I323" i="1"/>
  <c r="I330" i="1"/>
  <c r="I361" i="1"/>
  <c r="I120" i="1"/>
  <c r="I122" i="1"/>
  <c r="U161" i="1"/>
  <c r="U178" i="1"/>
  <c r="U190" i="1"/>
  <c r="U193" i="1"/>
  <c r="U196" i="1"/>
  <c r="U240" i="1"/>
  <c r="E167" i="1"/>
  <c r="U247" i="1"/>
  <c r="I352" i="1"/>
  <c r="I353" i="1"/>
  <c r="I354" i="1"/>
  <c r="I373" i="1"/>
  <c r="I378" i="1"/>
  <c r="U19" i="1"/>
  <c r="I97" i="1"/>
  <c r="I374" i="1"/>
  <c r="U39" i="1"/>
  <c r="I189" i="1"/>
  <c r="I195" i="1"/>
  <c r="I199" i="1"/>
  <c r="I204" i="1"/>
  <c r="I274" i="1"/>
  <c r="I275" i="1"/>
  <c r="I16" i="1"/>
  <c r="I18" i="1"/>
  <c r="I56" i="1"/>
  <c r="I58" i="1"/>
  <c r="U61" i="1"/>
  <c r="I121" i="1"/>
  <c r="I123" i="1"/>
  <c r="I151" i="1"/>
  <c r="U159" i="1"/>
  <c r="I358" i="1"/>
  <c r="I384" i="1"/>
  <c r="I389" i="1"/>
  <c r="I391" i="1"/>
  <c r="I401" i="1"/>
  <c r="U106" i="1"/>
  <c r="I106" i="1"/>
  <c r="I192" i="1"/>
  <c r="I194" i="1"/>
  <c r="U209" i="1"/>
  <c r="U227" i="1"/>
  <c r="I334" i="1"/>
  <c r="I357" i="1"/>
  <c r="U82" i="1"/>
  <c r="U85" i="1"/>
  <c r="U86" i="1"/>
  <c r="I92" i="1"/>
  <c r="I95" i="1"/>
  <c r="U121" i="1"/>
  <c r="U123" i="1"/>
  <c r="I161" i="1"/>
  <c r="I205" i="1"/>
  <c r="I209" i="1"/>
  <c r="I223" i="1"/>
  <c r="I249" i="1"/>
  <c r="U358" i="1"/>
  <c r="U361" i="1"/>
  <c r="U125" i="1"/>
  <c r="I165" i="1"/>
  <c r="I227" i="1"/>
  <c r="I258" i="1"/>
  <c r="I261" i="1"/>
  <c r="U282" i="1"/>
  <c r="U296" i="1"/>
  <c r="U315" i="1"/>
  <c r="U317" i="1"/>
  <c r="U320" i="1"/>
  <c r="I393" i="1"/>
  <c r="I395" i="1"/>
  <c r="I397" i="1"/>
  <c r="I399" i="1"/>
  <c r="U16" i="1"/>
  <c r="I21" i="1"/>
  <c r="U40" i="1"/>
  <c r="I148" i="1"/>
  <c r="U154" i="1"/>
  <c r="U155" i="1"/>
  <c r="U164" i="1"/>
  <c r="U205" i="1"/>
  <c r="U233" i="1"/>
  <c r="I377" i="1"/>
  <c r="H35" i="1"/>
  <c r="U6" i="1"/>
  <c r="Q133" i="1"/>
  <c r="T402" i="1"/>
  <c r="I382" i="1"/>
  <c r="I55" i="1"/>
  <c r="I57" i="1"/>
  <c r="I59" i="1"/>
  <c r="I71" i="1"/>
  <c r="I73" i="1"/>
  <c r="U78" i="1"/>
  <c r="U79" i="1"/>
  <c r="U93" i="1"/>
  <c r="U96" i="1"/>
  <c r="I103" i="1"/>
  <c r="I140" i="1"/>
  <c r="I277" i="1"/>
  <c r="I278" i="1"/>
  <c r="I279" i="1"/>
  <c r="I280" i="1"/>
  <c r="I283" i="1"/>
  <c r="I284" i="1"/>
  <c r="I288" i="1"/>
  <c r="I295" i="1"/>
  <c r="I320" i="1"/>
  <c r="I367" i="1"/>
  <c r="I371" i="1"/>
  <c r="U381" i="1"/>
  <c r="I4" i="1"/>
  <c r="U5" i="1"/>
  <c r="U17" i="1"/>
  <c r="U26" i="1"/>
  <c r="I30" i="1"/>
  <c r="H66" i="1"/>
  <c r="I39" i="1"/>
  <c r="I40" i="1"/>
  <c r="U43" i="1"/>
  <c r="U47" i="1"/>
  <c r="I49" i="1"/>
  <c r="I51" i="1"/>
  <c r="U65" i="1"/>
  <c r="U69" i="1"/>
  <c r="U72" i="1"/>
  <c r="U74" i="1"/>
  <c r="U105" i="1"/>
  <c r="I113" i="1"/>
  <c r="I115" i="1"/>
  <c r="I117" i="1"/>
  <c r="U119" i="1"/>
  <c r="I130" i="1"/>
  <c r="I131" i="1"/>
  <c r="I138" i="1"/>
  <c r="U141" i="1"/>
  <c r="U143" i="1"/>
  <c r="I157" i="1"/>
  <c r="U165" i="1"/>
  <c r="T35" i="1"/>
  <c r="I5" i="1"/>
  <c r="I10" i="1"/>
  <c r="U11" i="1"/>
  <c r="I17" i="1"/>
  <c r="U21" i="1"/>
  <c r="I26" i="1"/>
  <c r="I47" i="1"/>
  <c r="I65" i="1"/>
  <c r="I81" i="1"/>
  <c r="I83" i="1"/>
  <c r="I88" i="1"/>
  <c r="U92" i="1"/>
  <c r="I105" i="1"/>
  <c r="I109" i="1"/>
  <c r="I110" i="1"/>
  <c r="U112" i="1"/>
  <c r="U114" i="1"/>
  <c r="U116" i="1"/>
  <c r="I119" i="1"/>
  <c r="I124" i="1"/>
  <c r="Q335" i="1"/>
  <c r="U371" i="1"/>
  <c r="I190" i="1"/>
  <c r="I193" i="1"/>
  <c r="I196" i="1"/>
  <c r="U216" i="1"/>
  <c r="I218" i="1"/>
  <c r="U244" i="1"/>
  <c r="I247" i="1"/>
  <c r="U254" i="1"/>
  <c r="U262" i="1"/>
  <c r="U271" i="1"/>
  <c r="U272" i="1"/>
  <c r="I282" i="1"/>
  <c r="U286" i="1"/>
  <c r="I299" i="1"/>
  <c r="I305" i="1"/>
  <c r="I307" i="1"/>
  <c r="I309" i="1"/>
  <c r="U329" i="1"/>
  <c r="U339" i="1"/>
  <c r="U341" i="1"/>
  <c r="U343" i="1"/>
  <c r="U345" i="1"/>
  <c r="U346" i="1"/>
  <c r="U347" i="1"/>
  <c r="U348" i="1"/>
  <c r="U349" i="1"/>
  <c r="U350" i="1"/>
  <c r="U356" i="1"/>
  <c r="U363" i="1"/>
  <c r="U364" i="1"/>
  <c r="U365" i="1"/>
  <c r="I381" i="1"/>
  <c r="T66" i="1"/>
  <c r="H100" i="1"/>
  <c r="U136" i="1"/>
  <c r="U138" i="1"/>
  <c r="I144" i="1"/>
  <c r="U147" i="1"/>
  <c r="I164" i="1"/>
  <c r="U189" i="1"/>
  <c r="U192" i="1"/>
  <c r="U194" i="1"/>
  <c r="U195" i="1"/>
  <c r="U199" i="1"/>
  <c r="I216" i="1"/>
  <c r="U223" i="1"/>
  <c r="I233" i="1"/>
  <c r="I244" i="1"/>
  <c r="U258" i="1"/>
  <c r="I264" i="1"/>
  <c r="I265" i="1"/>
  <c r="I266" i="1"/>
  <c r="I271" i="1"/>
  <c r="I272" i="1"/>
  <c r="U275" i="1"/>
  <c r="U277" i="1"/>
  <c r="U278" i="1"/>
  <c r="U279" i="1"/>
  <c r="U280" i="1"/>
  <c r="U283" i="1"/>
  <c r="I286" i="1"/>
  <c r="U295" i="1"/>
  <c r="U298" i="1"/>
  <c r="I329" i="1"/>
  <c r="I339" i="1"/>
  <c r="I341" i="1"/>
  <c r="I343" i="1"/>
  <c r="I345" i="1"/>
  <c r="I346" i="1"/>
  <c r="I356" i="1"/>
  <c r="I360" i="1"/>
  <c r="U373" i="1"/>
  <c r="I375" i="1"/>
  <c r="U382" i="1"/>
  <c r="U384" i="1"/>
  <c r="U389" i="1"/>
  <c r="U391" i="1"/>
  <c r="U393" i="1"/>
  <c r="U395" i="1"/>
  <c r="U397" i="1"/>
  <c r="U399" i="1"/>
  <c r="H167" i="1"/>
  <c r="I136" i="1"/>
  <c r="I6" i="1"/>
  <c r="I9" i="1"/>
  <c r="I19" i="1"/>
  <c r="U23" i="1"/>
  <c r="U28" i="1"/>
  <c r="U31" i="1"/>
  <c r="Q66" i="1"/>
  <c r="I43" i="1"/>
  <c r="U50" i="1"/>
  <c r="E100" i="1"/>
  <c r="I72" i="1"/>
  <c r="I74" i="1"/>
  <c r="I78" i="1"/>
  <c r="I79" i="1"/>
  <c r="I82" i="1"/>
  <c r="I85" i="1"/>
  <c r="I86" i="1"/>
  <c r="U89" i="1"/>
  <c r="I93" i="1"/>
  <c r="I96" i="1"/>
  <c r="U99" i="1"/>
  <c r="I112" i="1"/>
  <c r="I114" i="1"/>
  <c r="I116" i="1"/>
  <c r="I125" i="1"/>
  <c r="U4" i="1"/>
  <c r="I7" i="1"/>
  <c r="U10" i="1"/>
  <c r="I14" i="1"/>
  <c r="I23" i="1"/>
  <c r="I28" i="1"/>
  <c r="I31" i="1"/>
  <c r="I50" i="1"/>
  <c r="U53" i="1"/>
  <c r="U54" i="1"/>
  <c r="U55" i="1"/>
  <c r="U56" i="1"/>
  <c r="U57" i="1"/>
  <c r="U58" i="1"/>
  <c r="T100" i="1"/>
  <c r="U71" i="1"/>
  <c r="U73" i="1"/>
  <c r="U81" i="1"/>
  <c r="U83" i="1"/>
  <c r="I89" i="1"/>
  <c r="U95" i="1"/>
  <c r="I99" i="1"/>
  <c r="H133" i="1"/>
  <c r="T133" i="1"/>
  <c r="U109" i="1"/>
  <c r="U110" i="1"/>
  <c r="U113" i="1"/>
  <c r="U115" i="1"/>
  <c r="U117" i="1"/>
  <c r="U124" i="1"/>
  <c r="U130" i="1"/>
  <c r="U131" i="1"/>
  <c r="U103" i="1"/>
  <c r="I141" i="1"/>
  <c r="I143" i="1"/>
  <c r="I147" i="1"/>
  <c r="I154" i="1"/>
  <c r="U171" i="1"/>
  <c r="U255" i="1"/>
  <c r="I262" i="1"/>
  <c r="U281" i="1"/>
  <c r="U285" i="1"/>
  <c r="U289" i="1"/>
  <c r="I296" i="1"/>
  <c r="I298" i="1"/>
  <c r="U313" i="1"/>
  <c r="Q167" i="1"/>
  <c r="U144" i="1"/>
  <c r="U148" i="1"/>
  <c r="U157" i="1"/>
  <c r="I171" i="1"/>
  <c r="U175" i="1"/>
  <c r="U218" i="1"/>
  <c r="I255" i="1"/>
  <c r="U264" i="1"/>
  <c r="U265" i="1"/>
  <c r="U266" i="1"/>
  <c r="U274" i="1"/>
  <c r="I281" i="1"/>
  <c r="I285" i="1"/>
  <c r="I289" i="1"/>
  <c r="U291" i="1"/>
  <c r="U292" i="1"/>
  <c r="I306" i="1"/>
  <c r="I308" i="1"/>
  <c r="I313" i="1"/>
  <c r="U316" i="1"/>
  <c r="U319" i="1"/>
  <c r="I363" i="1"/>
  <c r="I364" i="1"/>
  <c r="I365" i="1"/>
  <c r="E402" i="1"/>
  <c r="Q402" i="1"/>
  <c r="U380" i="1"/>
  <c r="U385" i="1"/>
  <c r="U390" i="1"/>
  <c r="U392" i="1"/>
  <c r="U394" i="1"/>
  <c r="U396" i="1"/>
  <c r="U398" i="1"/>
  <c r="U400" i="1"/>
  <c r="U305" i="1"/>
  <c r="U307" i="1"/>
  <c r="U309" i="1"/>
  <c r="U312" i="1"/>
  <c r="I316" i="1"/>
  <c r="I319" i="1"/>
  <c r="U333" i="1"/>
  <c r="U340" i="1"/>
  <c r="I347" i="1"/>
  <c r="I348" i="1"/>
  <c r="I349" i="1"/>
  <c r="I350" i="1"/>
  <c r="U367" i="1"/>
  <c r="U375" i="1"/>
  <c r="U378" i="1"/>
  <c r="I380" i="1"/>
  <c r="I385" i="1"/>
  <c r="I390" i="1"/>
  <c r="I392" i="1"/>
  <c r="I394" i="1"/>
  <c r="I396" i="1"/>
  <c r="I398" i="1"/>
  <c r="I400" i="1"/>
  <c r="I230" i="1"/>
  <c r="I240" i="1"/>
  <c r="I322" i="1"/>
  <c r="I344" i="1"/>
  <c r="U352" i="1"/>
  <c r="U353" i="1"/>
  <c r="U354" i="1"/>
  <c r="U357" i="1"/>
  <c r="U360" i="1"/>
  <c r="H402" i="1"/>
  <c r="U401" i="1"/>
  <c r="E35" i="1"/>
  <c r="E66" i="1"/>
  <c r="Q100" i="1"/>
  <c r="E133" i="1"/>
  <c r="I237" i="1"/>
  <c r="H268" i="1"/>
  <c r="Q35" i="1"/>
  <c r="I38" i="1"/>
  <c r="U38" i="1"/>
  <c r="Q200" i="1"/>
  <c r="I175" i="1"/>
  <c r="I178" i="1"/>
  <c r="U182" i="1"/>
  <c r="U185" i="1"/>
  <c r="I254" i="1"/>
  <c r="E200" i="1"/>
  <c r="I182" i="1"/>
  <c r="I185" i="1"/>
  <c r="U249" i="1"/>
  <c r="I69" i="1"/>
  <c r="T167" i="1"/>
  <c r="U237" i="1"/>
  <c r="T268" i="1"/>
  <c r="E268" i="1"/>
  <c r="Q268" i="1"/>
  <c r="U259" i="1"/>
  <c r="E335" i="1"/>
  <c r="I312" i="1"/>
  <c r="I315" i="1"/>
  <c r="I259" i="1"/>
  <c r="U261" i="1"/>
  <c r="U299" i="1"/>
  <c r="U304" i="1"/>
  <c r="U306" i="1"/>
  <c r="U308" i="1"/>
  <c r="T335" i="1"/>
  <c r="H335" i="1"/>
  <c r="I333" i="1"/>
  <c r="I340" i="1"/>
  <c r="U342" i="1"/>
  <c r="I304" i="1"/>
  <c r="U322" i="1"/>
  <c r="I342" i="1"/>
  <c r="U344" i="1"/>
  <c r="X280" i="1" l="1"/>
  <c r="X279" i="1"/>
  <c r="X283" i="1"/>
  <c r="X281" i="1"/>
  <c r="X282" i="1"/>
  <c r="U234" i="1"/>
  <c r="U200" i="1"/>
  <c r="I167" i="1"/>
  <c r="U402" i="1"/>
  <c r="I35" i="1"/>
  <c r="I234" i="1"/>
  <c r="I133" i="1"/>
  <c r="U35" i="1"/>
  <c r="U100" i="1"/>
  <c r="U133" i="1"/>
  <c r="I402" i="1"/>
  <c r="I100" i="1"/>
  <c r="U167" i="1"/>
  <c r="I301" i="1"/>
  <c r="I200" i="1"/>
  <c r="U301" i="1"/>
  <c r="I335" i="1"/>
  <c r="U66" i="1"/>
  <c r="I368" i="1"/>
  <c r="U268" i="1"/>
  <c r="I66" i="1"/>
  <c r="I268" i="1"/>
  <c r="U368" i="1"/>
  <c r="U335" i="1"/>
  <c r="X403" i="1" l="1"/>
  <c r="X404" i="1" s="1"/>
  <c r="Y40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tc={8437963E-73F8-4420-B739-704F537D9DC1}</author>
    <author>tc={A42DA4AF-5ACF-48ED-A00E-4AFF0FDD5F22}</author>
    <author>tc={3C6353AD-6842-4DD0-A74C-24C33F676F20}</author>
    <author>tc={2AA38F5D-85D2-4400-9EBD-FDB08365169F}</author>
    <author>tc={B911BA95-76B7-43D3-8665-C144528B6C55}</author>
    <author>tc={B4B9C53C-A574-4D68-8A82-6F6C115F5E09}</author>
    <author>tc={904FEEA1-15D3-4D04-BA1A-82433DFEFDE3}</author>
    <author>tc={0E66EF92-5553-45ED-89F1-7E1533A14CC2}</author>
    <author>tc={2C9E2CD0-D594-48C0-9862-33BFFDFC6886}</author>
  </authors>
  <commentList>
    <comment ref="N33" authorId="0" shapeId="0" xr:uid="{8437963E-73F8-4420-B739-704F537D9DC1}">
      <text>
        <t>[Threaded comment]
Your version of Excel allows you to read this threaded comment; however, any edits to it will get removed if the file is opened in a newer version of Excel. Learn more: https://go.microsoft.com/fwlink/?linkid=870924
Comment:
    agenda fevereiro e março</t>
      </text>
    </comment>
    <comment ref="N66" authorId="1" shapeId="0" xr:uid="{A42DA4AF-5ACF-48ED-A00E-4AFF0FDD5F22}">
      <text>
        <t>[Threaded comment]
Your version of Excel allows you to read this threaded comment; however, any edits to it will get removed if the file is opened in a newer version of Excel. Learn more: https://go.microsoft.com/fwlink/?linkid=870924
Comment:
    agenda março a maio</t>
      </text>
    </comment>
    <comment ref="N100" authorId="2" shapeId="0" xr:uid="{3C6353AD-6842-4DD0-A74C-24C33F676F20}">
      <text>
        <t>[Threaded comment]
Your version of Excel allows you to read this threaded comment; however, any edits to it will get removed if the file is opened in a newer version of Excel. Learn more: https://go.microsoft.com/fwlink/?linkid=870924
Comment:
    agenda maio</t>
      </text>
    </comment>
    <comment ref="N133" authorId="3" shapeId="0" xr:uid="{2AA38F5D-85D2-4400-9EBD-FDB08365169F}">
      <text>
        <t>[Threaded comment]
Your version of Excel allows you to read this threaded comment; however, any edits to it will get removed if the file is opened in a newer version of Excel. Learn more: https://go.microsoft.com/fwlink/?linkid=870924
Comment:
    agenda junho</t>
      </text>
    </comment>
    <comment ref="N167" authorId="4" shapeId="0" xr:uid="{B911BA95-76B7-43D3-8665-C144528B6C55}">
      <text>
        <t>[Threaded comment]
Your version of Excel allows you to read this threaded comment; however, any edits to it will get removed if the file is opened in a newer version of Excel. Learn more: https://go.microsoft.com/fwlink/?linkid=870924
Comment:
    agenda julho e agosto</t>
      </text>
    </comment>
    <comment ref="N234" authorId="5" shapeId="0" xr:uid="{B4B9C53C-A574-4D68-8A82-6F6C115F5E09}">
      <text>
        <t>[Threaded comment]
Your version of Excel allows you to read this threaded comment; however, any edits to it will get removed if the file is opened in a newer version of Excel. Learn more: https://go.microsoft.com/fwlink/?linkid=870924
Comment:
    agenda setembro e outubro</t>
      </text>
    </comment>
    <comment ref="N268" authorId="6" shapeId="0" xr:uid="{904FEEA1-15D3-4D04-BA1A-82433DFEFDE3}">
      <text>
        <t>[Threaded comment]
Your version of Excel allows you to read this threaded comment; however, any edits to it will get removed if the file is opened in a newer version of Excel. Learn more: https://go.microsoft.com/fwlink/?linkid=870924
Comment:
    agenda outubro e novembro</t>
      </text>
    </comment>
    <comment ref="N301" authorId="7" shapeId="0" xr:uid="{0E66EF92-5553-45ED-89F1-7E1533A14CC2}">
      <text>
        <t>[Threaded comment]
Your version of Excel allows you to read this threaded comment; however, any edits to it will get removed if the file is opened in a newer version of Excel. Learn more: https://go.microsoft.com/fwlink/?linkid=870924
Comment:
    agenda novembro e dezembro</t>
      </text>
    </comment>
    <comment ref="N335" authorId="8" shapeId="0" xr:uid="{2C9E2CD0-D594-48C0-9862-33BFFDFC6886}">
      <text>
        <t>[Threaded comment]
Your version of Excel allows you to read this threaded comment; however, any edits to it will get removed if the file is opened in a newer version of Excel. Learn more: https://go.microsoft.com/fwlink/?linkid=870924
Comment:
    agenda dezembro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Polyana Vilas Boas</author>
    <author>Renata Aparecida Pitana Braga Vasquez</author>
  </authors>
  <commentList>
    <comment ref="F18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8" authorId="0" shapeId="0" xr:uid="{00000000-0006-0000-0000-000002000000}">
      <text>
        <r>
          <rPr>
            <b/>
            <sz val="9"/>
            <color rgb="FF000000"/>
            <rFont val="Segoe UI"/>
            <family val="2"/>
            <charset val="1"/>
          </rPr>
          <t>Polyana Vilas Boas: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pago a mais - descontar</t>
        </r>
      </text>
    </comment>
    <comment ref="B111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LICENCIADO PORT 110/2019</t>
        </r>
      </text>
    </comment>
    <comment ref="T114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retorno para Ribeirao de avião</t>
        </r>
      </text>
    </comment>
    <comment ref="B148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N148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B150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N150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B155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N155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B162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E162" authorId="1" shapeId="0" xr:uid="{00000000-0006-0000-0000-00000C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0,00</t>
        </r>
      </text>
    </comment>
    <comment ref="H162" authorId="1" shapeId="0" xr:uid="{00000000-0006-0000-0000-00000D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888,29</t>
        </r>
      </text>
    </comment>
    <comment ref="N162" authorId="0" shapeId="0" xr:uid="{00000000-0006-0000-0000-00000E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Q162" authorId="1" shapeId="0" xr:uid="{00000000-0006-0000-0000-00000F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0,00</t>
        </r>
      </text>
    </comment>
    <comment ref="T162" authorId="1" shapeId="0" xr:uid="{00000000-0006-0000-0000-000010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888,29</t>
        </r>
      </text>
    </comment>
    <comment ref="B172" authorId="1" shapeId="0" xr:uid="{00000000-0006-0000-0000-000011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E172" authorId="1" shapeId="0" xr:uid="{00000000-0006-0000-0000-000012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810</t>
        </r>
      </text>
    </comment>
    <comment ref="H172" authorId="1" shapeId="0" xr:uid="{00000000-0006-0000-0000-000013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444,14</t>
        </r>
      </text>
    </comment>
    <comment ref="N172" authorId="1" shapeId="0" xr:uid="{00000000-0006-0000-0000-000014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Q172" authorId="1" shapeId="0" xr:uid="{00000000-0006-0000-0000-000015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810</t>
        </r>
      </text>
    </comment>
    <comment ref="T172" authorId="1" shapeId="0" xr:uid="{00000000-0006-0000-0000-000016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444,14</t>
        </r>
      </text>
    </comment>
    <comment ref="B179" authorId="0" shapeId="0" xr:uid="{00000000-0006-0000-0000-000017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E179" authorId="1" shapeId="0" xr:uid="{00000000-0006-0000-0000-000018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810,00</t>
        </r>
      </text>
    </comment>
    <comment ref="H179" authorId="1" shapeId="0" xr:uid="{00000000-0006-0000-0000-000019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444,14</t>
        </r>
      </text>
    </comment>
    <comment ref="N179" authorId="0" shapeId="0" xr:uid="{00000000-0006-0000-0000-00001A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Q179" authorId="1" shapeId="0" xr:uid="{00000000-0006-0000-0000-00001B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810,00</t>
        </r>
      </text>
    </comment>
    <comment ref="T179" authorId="1" shapeId="0" xr:uid="{00000000-0006-0000-0000-00001C000000}">
      <text>
        <r>
          <rPr>
            <b/>
            <sz val="9"/>
            <color indexed="81"/>
            <rFont val="Segoe UI"/>
            <family val="2"/>
          </rPr>
          <t>Renata Aparecida Pitana Braga Vasquez:</t>
        </r>
        <r>
          <rPr>
            <sz val="9"/>
            <color indexed="81"/>
            <rFont val="Segoe UI"/>
            <family val="2"/>
          </rPr>
          <t xml:space="preserve">
444,14</t>
        </r>
      </text>
    </comment>
    <comment ref="B198" authorId="0" shapeId="0" xr:uid="{00000000-0006-0000-0000-00001D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N198" authorId="0" shapeId="0" xr:uid="{00000000-0006-0000-0000-00001E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DESCONTADO</t>
        </r>
      </text>
    </comment>
    <comment ref="B279" authorId="0" shapeId="0" xr:uid="{00000000-0006-0000-0000-00001F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descontar - Portaria 142/2019</t>
        </r>
      </text>
    </comment>
    <comment ref="N279" authorId="0" shapeId="0" xr:uid="{00000000-0006-0000-0000-000020000000}">
      <text>
        <r>
          <rPr>
            <b/>
            <sz val="9"/>
            <color indexed="81"/>
            <rFont val="Segoe UI"/>
            <family val="2"/>
          </rPr>
          <t>Polyana Vilas Boas:</t>
        </r>
        <r>
          <rPr>
            <sz val="9"/>
            <color indexed="81"/>
            <rFont val="Segoe UI"/>
            <family val="2"/>
          </rPr>
          <t xml:space="preserve">
descontar - Portaria 142/2019</t>
        </r>
      </text>
    </comment>
  </commentList>
</comments>
</file>

<file path=xl/sharedStrings.xml><?xml version="1.0" encoding="utf-8"?>
<sst xmlns="http://schemas.openxmlformats.org/spreadsheetml/2006/main" count="2875" uniqueCount="202">
  <si>
    <t>Parte III</t>
  </si>
  <si>
    <t>D.SEMANA</t>
  </si>
  <si>
    <t>JANEIRO</t>
  </si>
  <si>
    <t>ATIVIDADE</t>
  </si>
  <si>
    <t>Qt</t>
  </si>
  <si>
    <t xml:space="preserve">Diária </t>
  </si>
  <si>
    <t xml:space="preserve">Deslocamentos </t>
  </si>
  <si>
    <t xml:space="preserve"> Total </t>
  </si>
  <si>
    <t>DATA PAGTO</t>
  </si>
  <si>
    <t>OBSERVAÇÃO</t>
  </si>
  <si>
    <t>Siscont</t>
  </si>
  <si>
    <t xml:space="preserve">Portal </t>
  </si>
  <si>
    <t xml:space="preserve">Planilha (soma pagamentos Mensais) </t>
  </si>
  <si>
    <t>terça-feira</t>
  </si>
  <si>
    <t>--</t>
  </si>
  <si>
    <t>quarta-feira</t>
  </si>
  <si>
    <t xml:space="preserve">DESPACHO SP </t>
  </si>
  <si>
    <t>ida e volta</t>
  </si>
  <si>
    <t>quinta-feira</t>
  </si>
  <si>
    <t>sexta-feira</t>
  </si>
  <si>
    <t>sábado</t>
  </si>
  <si>
    <t>REUNIAO RIBEIRAO PRETO</t>
  </si>
  <si>
    <t>domingo</t>
  </si>
  <si>
    <t>segunda-feira</t>
  </si>
  <si>
    <t>VIAGEM BRASILIA</t>
  </si>
  <si>
    <t>15º REUNIAO ORD CONSELHO DIRETOR -CONV 013/2019</t>
  </si>
  <si>
    <t>VIAGEM CAU/AL</t>
  </si>
  <si>
    <t>VIAGEM REGIONAL CAMPINAS</t>
  </si>
  <si>
    <t>VIAGEM BELO HORIZONTE</t>
  </si>
  <si>
    <t>não foi pago</t>
  </si>
  <si>
    <t>1º REUNIAO PLENARIA - CONV 061/2019</t>
  </si>
  <si>
    <t>VIAGEM SALVADOR</t>
  </si>
  <si>
    <t>R$ 17.820,00</t>
  </si>
  <si>
    <t>R$ 10.944,67</t>
  </si>
  <si>
    <t>R$ 28.764,67</t>
  </si>
  <si>
    <t>FEVEREIRO</t>
  </si>
  <si>
    <t>REUNIAO UIA EM SP</t>
  </si>
  <si>
    <t>2º REUNIAO PLENARIA - CONV 139/2019</t>
  </si>
  <si>
    <t>VIAGEM CURITIBA</t>
  </si>
  <si>
    <t xml:space="preserve">R$ 17.415,00 </t>
  </si>
  <si>
    <t xml:space="preserve">R$ 5.659,65 </t>
  </si>
  <si>
    <t xml:space="preserve"> R$ 23.074,65 </t>
  </si>
  <si>
    <t>MARÇO</t>
  </si>
  <si>
    <t>VIAGEM FRANÇA</t>
  </si>
  <si>
    <t>PLENARIA</t>
  </si>
  <si>
    <t>NÃO FOI PAGO</t>
  </si>
  <si>
    <t xml:space="preserve">R$ 15.795,00 </t>
  </si>
  <si>
    <t xml:space="preserve">R$ 9.500,38 </t>
  </si>
  <si>
    <t xml:space="preserve"> R$ 25.295,38 </t>
  </si>
  <si>
    <t>ABRIL</t>
  </si>
  <si>
    <t xml:space="preserve">VIAGEM BELO HORIZONTE </t>
  </si>
  <si>
    <t>VIAGEM MILAO</t>
  </si>
  <si>
    <t>VIAGEM SÃO JOSE DO RIO PRETO (DESLOC RIB-SJRP)</t>
  </si>
  <si>
    <t>VIAGEM PRESIDENTE PRUDENTE (DESLOC RIB PRETO-PRUD)</t>
  </si>
  <si>
    <t>VIAGEM BAURU (DESLOC RIB PRETO - BAURU)</t>
  </si>
  <si>
    <t xml:space="preserve">R$ 18.630,00 </t>
  </si>
  <si>
    <t xml:space="preserve">R$ 10.647,50 </t>
  </si>
  <si>
    <t xml:space="preserve"> R$ 29.277,50 </t>
  </si>
  <si>
    <t>MAIO</t>
  </si>
  <si>
    <t>VIAGEM ARARAS (DESLOC SP- ARARAS- RIB PRETO)</t>
  </si>
  <si>
    <t>Descontado</t>
  </si>
  <si>
    <t>VIAGEM PORTO FERREIRA (DESLOC RIB- PORTO FERREIRA)</t>
  </si>
  <si>
    <t>VIAGEM MARILIA (DESLOC RIB PRETO - MARILIA)</t>
  </si>
  <si>
    <t>VIAGEM PIRACICABA</t>
  </si>
  <si>
    <t xml:space="preserve">PLENARIA </t>
  </si>
  <si>
    <t xml:space="preserve">VIAGEM BRASILIA </t>
  </si>
  <si>
    <t xml:space="preserve">R$ 16.200,00 </t>
  </si>
  <si>
    <t xml:space="preserve">R$ 8.392,95 </t>
  </si>
  <si>
    <t xml:space="preserve"> R$ 24.592,95 </t>
  </si>
  <si>
    <t>JUNHO</t>
  </si>
  <si>
    <t>VIAGEM CAMPINAS (DESLOC SP- CAMPINAS)</t>
  </si>
  <si>
    <t>VIAGEM BAURU ( DESLOC SP- BAURU-RIB PRETO)</t>
  </si>
  <si>
    <t>REUNIAO CONSELHO DIRETOR</t>
  </si>
  <si>
    <t>VIAGEM SÃO JOSE DOS CAMPOS (DESLOC SP-SJC-SP)</t>
  </si>
  <si>
    <t>VIAGEM SOCORRO (DESLOC SP- SOCORRO)</t>
  </si>
  <si>
    <t>REUNIÃO RIBEIRAO PRETO</t>
  </si>
  <si>
    <t>REUNIAO SP E VIAGEM BERTIOGA (DESLOC CARRO CAU)</t>
  </si>
  <si>
    <t xml:space="preserve">R$ 22.753,75 </t>
  </si>
  <si>
    <t>JULHO</t>
  </si>
  <si>
    <t>VIAGEM SÃO JOSE DO RIO PRETO - (DESLOC RIB PRETO - SJRP</t>
  </si>
  <si>
    <t>VIAGEM P. PRUDENTE - (DESLOC RIB PRETO - PRUDENTE)</t>
  </si>
  <si>
    <t>VIAGEM RIO DE JANEIRO</t>
  </si>
  <si>
    <t xml:space="preserve">R$ 32.514,27 </t>
  </si>
  <si>
    <t>AGOSTO</t>
  </si>
  <si>
    <t xml:space="preserve">VIAGEM CURITIBA </t>
  </si>
  <si>
    <t>VIAGEM ASSIS - (DESC RIB PRETO -ASSIS)</t>
  </si>
  <si>
    <t>VIAGEM BAURU (DESLOC RIB PRETO - BAURU</t>
  </si>
  <si>
    <t xml:space="preserve">R$ 19.440,00 </t>
  </si>
  <si>
    <t xml:space="preserve">R$ 11.525,62 </t>
  </si>
  <si>
    <t xml:space="preserve"> R$ 30.965,62 </t>
  </si>
  <si>
    <t>SETEMBRO</t>
  </si>
  <si>
    <t>DESPACHO SP</t>
  </si>
  <si>
    <t>VIAGEM SJRP - (DESLOC RIB PRETO - SJRP)</t>
  </si>
  <si>
    <t>VIAGEM ARACATUBA -(DESLOC RIB PRETO - ARACATUBA)</t>
  </si>
  <si>
    <t>VIAGEM SANTOS (IDA E VOLTA MOTORISTA)</t>
  </si>
  <si>
    <t>VIAGEM PRESIDENTE PRUDENTE -(DESLOC SP- PRUDENTE IDA E VOLTA)</t>
  </si>
  <si>
    <t>VIAGEM PRESIDENTE PRUDENTE</t>
  </si>
  <si>
    <t>VIAGEM CAMPINAS (DESLOC SP- CAMPINAS-RIB PRETO)</t>
  </si>
  <si>
    <t>VIAGEM CARAGUATATUBA (DESLOC RIB PRETO-CARAGUA)</t>
  </si>
  <si>
    <t>VIAGEM MARILIA (DESLOC CARAGUA-MARILIA-SP)</t>
  </si>
  <si>
    <t>REUNIAO PLENARIA</t>
  </si>
  <si>
    <t>REUNIAO CEAU</t>
  </si>
  <si>
    <t xml:space="preserve">R$ 26.620,94 </t>
  </si>
  <si>
    <t>OUTUBRO</t>
  </si>
  <si>
    <t>VIAGEM PRAGA</t>
  </si>
  <si>
    <t>VIAGEM PRESIDENTE (DESLOC SP- PRUDENTE)</t>
  </si>
  <si>
    <t>VIAGEM PORTO ALEGRE</t>
  </si>
  <si>
    <t>VIAGEM CATANDUVA (DESLOC SP- CATANDUVA)</t>
  </si>
  <si>
    <t xml:space="preserve">VIAGEM CATANDUVA </t>
  </si>
  <si>
    <t>VIAGEM SÃO JOSE DO RIO PRETO - (DESLOC SP-SJRP)</t>
  </si>
  <si>
    <t>VIAGEM SÃO JOSE DO RIO PRETO - (DESLOC SJRP - SP)</t>
  </si>
  <si>
    <t>VIAGEM CAMPINAS - (DESLOC RIB -CAMPINAS)</t>
  </si>
  <si>
    <t>VIAGEM CAMPINAS - (DESLOC CAMPINAS - SP)</t>
  </si>
  <si>
    <t xml:space="preserve">R$ 19.760,00 </t>
  </si>
  <si>
    <t xml:space="preserve">R$ 5.936,59 </t>
  </si>
  <si>
    <t xml:space="preserve"> R$ 25.696,59 </t>
  </si>
  <si>
    <t>NOVEMBRO</t>
  </si>
  <si>
    <t>VIAGEM PARIS (VOO DE SP)</t>
  </si>
  <si>
    <t xml:space="preserve">VIAGEM PARIS </t>
  </si>
  <si>
    <t>VIAGEM BERTIOGA - (DESLOC RIB PRETO-BERTIOGA)</t>
  </si>
  <si>
    <t>VIAGEM BRASILA</t>
  </si>
  <si>
    <t>VIAGEM PRESIDENTE PRUDENTE - (DESLOC PRUDENTE-RIBEIRAO)</t>
  </si>
  <si>
    <t>VIAGENS SÃO JOSE DOS CAMPOS E CARAGUATATUBA (DESLOC RIB - SP)</t>
  </si>
  <si>
    <t>11º REUNIAO PLENARIA -CONV 1195/2019</t>
  </si>
  <si>
    <t>VIAGEM FERNANDOPOLIS (DESLOC SP-FERNAND-RIB PRETO)</t>
  </si>
  <si>
    <t xml:space="preserve">R$ 23.838,22 </t>
  </si>
  <si>
    <t>DEZEMBRO</t>
  </si>
  <si>
    <t>VIAGEM IBITINGA E TUPA - (DESLOC RIB PRETO - IBITINGA-TUPA- SP)</t>
  </si>
  <si>
    <t>VIAGEM BRASILIA - 3º PLENARIA EXTRAORDINÁRIA - CONV 1248/2019</t>
  </si>
  <si>
    <t>VIAGEM BOTUCATU E AVARE - (DESLOC SP-BOTUCATU-AVARE-RIB PRETO)</t>
  </si>
  <si>
    <t xml:space="preserve">REUNIAO CONSELHO DIRETOR </t>
  </si>
  <si>
    <t>VIAGEM BERTIOGA</t>
  </si>
  <si>
    <t>VIAGEM MARILIA E ARACATUBA (DESLOC SP- MARILIA- ARACATUBA- RIB PRETO)</t>
  </si>
  <si>
    <t>VIAGEM MARILIA - (DESLOC SJRP - MARILIA - SP)</t>
  </si>
  <si>
    <t>PLENARIA CAU/SP</t>
  </si>
  <si>
    <t xml:space="preserve">R$ 15.390,00 </t>
  </si>
  <si>
    <t xml:space="preserve">R$ 9.494,79 </t>
  </si>
  <si>
    <t xml:space="preserve"> R$ 24.884,79 </t>
  </si>
  <si>
    <t>JOSE ROBERTO GERALDINE JUNIOR</t>
  </si>
  <si>
    <t>AGENDA</t>
  </si>
  <si>
    <t xml:space="preserve"> Diária </t>
  </si>
  <si>
    <t xml:space="preserve"> Deslocamentos </t>
  </si>
  <si>
    <t>Atividade realizada</t>
  </si>
  <si>
    <t>Diária devolver</t>
  </si>
  <si>
    <t>Deslocamento a devolver</t>
  </si>
  <si>
    <t>Diferença deslocamento a receber</t>
  </si>
  <si>
    <t>diária a receber</t>
  </si>
  <si>
    <t>diaria a devolver pois não há comprovante de pernoite 
Item 9.3.2 do acordão 1121/2021</t>
  </si>
  <si>
    <t>1/2 diária sem sair domicilio 
Item 9.3.3 do acordão 1121/2021</t>
  </si>
  <si>
    <t>VIAGEM PRESIDENTE PRUDENTE (DESLOC RIB-PRUD)</t>
  </si>
  <si>
    <t>VIAGEM MARILIA(DESLOC RIB PRETO-MARILIA)</t>
  </si>
  <si>
    <t>VIAGEM BEBEDOURO (DESLOC RIB-BEBEDOURO)</t>
  </si>
  <si>
    <t>VIAGEM AMERICANA (DESLOC RIB PRETO -AMERICANA)</t>
  </si>
  <si>
    <t>atividade Ribeirão</t>
  </si>
  <si>
    <t>VIAGEM AMERICANA</t>
  </si>
  <si>
    <t>VIAGEM CAMPINAS (DESLOC SP-CAMPINAS-RIBPRETO)</t>
  </si>
  <si>
    <t>Voo Ribeirão / Paris</t>
  </si>
  <si>
    <t>PLENARIA CAUSP</t>
  </si>
  <si>
    <t>PLENARIA CAU/BR</t>
  </si>
  <si>
    <t>VIAGEMJARDINOPOLIS E ATIV EM RIB PRETO</t>
  </si>
  <si>
    <t>atividade em SP, valor deslocamento maior</t>
  </si>
  <si>
    <t>LICENCIADO</t>
  </si>
  <si>
    <t>VIAGEM SANTOS</t>
  </si>
  <si>
    <t>atividade em Ribeirão Preto</t>
  </si>
  <si>
    <t>voo Brasilia/SP</t>
  </si>
  <si>
    <t>Reunião em Ribeirão conv 288</t>
  </si>
  <si>
    <t>REUNIAO FIESP</t>
  </si>
  <si>
    <t>LICENCIADO - PORTARIA 110/2019</t>
  </si>
  <si>
    <t>atividade em POA vide bilhete aéreo</t>
  </si>
  <si>
    <t>voo de BSB para POA para CWB</t>
  </si>
  <si>
    <t>SEMINARIO INTERNACIONAL EM SP</t>
  </si>
  <si>
    <t>dias sequenciais</t>
  </si>
  <si>
    <t>voo de BSB para RAO</t>
  </si>
  <si>
    <t>atividades CAU/SP</t>
  </si>
  <si>
    <t>Voo RAO para Frankfurt</t>
  </si>
  <si>
    <t>evento no Exterior</t>
  </si>
  <si>
    <t>REUNIAO EM ITUVERAVA</t>
  </si>
  <si>
    <t>sem atividades</t>
  </si>
  <si>
    <t>deslocamento indevido</t>
  </si>
  <si>
    <t>viagem para americana</t>
  </si>
  <si>
    <t>VIAGEM OLIMPIA (DESLOC SP -OLIMPIA - RIB PRETO)</t>
  </si>
  <si>
    <t>desloc terrestre SP-RAO</t>
  </si>
  <si>
    <t>VIAGEM CAMPINAS</t>
  </si>
  <si>
    <t>voo de SP para Brasilia e retorno para Ribeirão</t>
  </si>
  <si>
    <t>viagem a Brasilia</t>
  </si>
  <si>
    <t>viagem Brasilia</t>
  </si>
  <si>
    <t>Atividades CAU/SP</t>
  </si>
  <si>
    <t>VIAGEM IBITINGA (DESLOC SP- IBITINGA)</t>
  </si>
  <si>
    <t xml:space="preserve">VIAGEM IBITINGA </t>
  </si>
  <si>
    <t>volta</t>
  </si>
  <si>
    <t>ida</t>
  </si>
  <si>
    <t>VIAGEM SÃO SEBASTIÃO - (DESLOC RIB -SÃO SEB - SP )</t>
  </si>
  <si>
    <t>voo foi 04/11</t>
  </si>
  <si>
    <t>feriado/sem atividades</t>
  </si>
  <si>
    <t>viagem Goiania</t>
  </si>
  <si>
    <t>viagem Goiania-RAO</t>
  </si>
  <si>
    <t>Viagem Brasilia</t>
  </si>
  <si>
    <t>viagem RAO-Brasilia</t>
  </si>
  <si>
    <t>Brasilia</t>
  </si>
  <si>
    <t>a devolver</t>
  </si>
  <si>
    <t>a receber</t>
  </si>
  <si>
    <t>ainda resta para devolver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</si>
</sst>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;\-&quot;R$&quot;\ #,##0.00"/>
    <numFmt numFmtId="165" formatCode="&quot;R$&quot;\ #,##0.00;[Red]\-&quot;R$&quot;\ #,##0.00"/>
    <numFmt numFmtId="166" formatCode="_-&quot;R$&quot;\ * #,##0.00_-;\-&quot;R$&quot;\ * #,##0.00_-;_-&quot;R$&quot;\ 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0B4"/>
        <bgColor rgb="FFCCCCFF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11F1F"/>
        <bgColor indexed="64"/>
      </patternFill>
    </fill>
    <fill>
      <patternFill patternType="solid">
        <fgColor rgb="FF8C65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585D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5A5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06E6E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8FB8A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5AB38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4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0" fontId="3" fillId="4" borderId="3" xfId="0" applyFont="1" applyFill="1" applyBorder="1" applyAlignment="1">
      <alignment horizontal="center"/>
    </xf>
    <xf numFmtId="17" fontId="3" fillId="4" borderId="3" xfId="0" applyNumberFormat="1" applyFont="1" applyFill="1" applyBorder="1" applyAlignment="1">
      <alignment horizontal="center"/>
    </xf>
    <xf numFmtId="166" fontId="3" fillId="4" borderId="3" xfId="1" applyFont="1" applyFill="1" applyBorder="1" applyAlignment="1" applyProtection="1">
      <alignment horizontal="center"/>
    </xf>
    <xf numFmtId="14" fontId="3" fillId="4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0" fontId="0" fillId="0" borderId="5" xfId="0" applyBorder="1"/>
    <xf numFmtId="2" fontId="0" fillId="0" borderId="5" xfId="0" applyNumberFormat="1" applyBorder="1"/>
    <xf numFmtId="166" fontId="0" fillId="0" borderId="3" xfId="1" applyFont="1" applyFill="1" applyBorder="1"/>
    <xf numFmtId="14" fontId="0" fillId="0" borderId="4" xfId="0" applyNumberFormat="1" applyBorder="1"/>
    <xf numFmtId="0" fontId="0" fillId="7" borderId="4" xfId="0" applyFill="1" applyBorder="1"/>
    <xf numFmtId="14" fontId="0" fillId="7" borderId="5" xfId="0" applyNumberFormat="1" applyFill="1" applyBorder="1"/>
    <xf numFmtId="0" fontId="0" fillId="7" borderId="5" xfId="0" applyFill="1" applyBorder="1"/>
    <xf numFmtId="2" fontId="0" fillId="7" borderId="5" xfId="0" applyNumberFormat="1" applyFill="1" applyBorder="1"/>
    <xf numFmtId="0" fontId="0" fillId="7" borderId="3" xfId="0" applyFill="1" applyBorder="1"/>
    <xf numFmtId="166" fontId="0" fillId="0" borderId="3" xfId="1" applyFont="1" applyBorder="1"/>
    <xf numFmtId="0" fontId="0" fillId="6" borderId="4" xfId="0" applyFill="1" applyBorder="1"/>
    <xf numFmtId="0" fontId="0" fillId="6" borderId="5" xfId="0" applyFill="1" applyBorder="1"/>
    <xf numFmtId="2" fontId="0" fillId="6" borderId="5" xfId="0" applyNumberFormat="1" applyFill="1" applyBorder="1"/>
    <xf numFmtId="14" fontId="0" fillId="0" borderId="0" xfId="0" applyNumberFormat="1"/>
    <xf numFmtId="164" fontId="0" fillId="0" borderId="0" xfId="1" applyNumberFormat="1" applyFont="1" applyBorder="1"/>
    <xf numFmtId="0" fontId="0" fillId="0" borderId="7" xfId="0" applyBorder="1"/>
    <xf numFmtId="166" fontId="0" fillId="0" borderId="0" xfId="1" applyFont="1" applyBorder="1"/>
    <xf numFmtId="14" fontId="3" fillId="4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7" borderId="7" xfId="0" applyFill="1" applyBorder="1"/>
    <xf numFmtId="0" fontId="0" fillId="7" borderId="0" xfId="0" applyFill="1"/>
    <xf numFmtId="14" fontId="0" fillId="7" borderId="7" xfId="0" applyNumberFormat="1" applyFill="1" applyBorder="1"/>
    <xf numFmtId="14" fontId="0" fillId="6" borderId="5" xfId="0" applyNumberFormat="1" applyFill="1" applyBorder="1"/>
    <xf numFmtId="14" fontId="0" fillId="0" borderId="7" xfId="0" applyNumberFormat="1" applyBorder="1"/>
    <xf numFmtId="0" fontId="0" fillId="2" borderId="4" xfId="0" applyFill="1" applyBorder="1"/>
    <xf numFmtId="2" fontId="0" fillId="2" borderId="5" xfId="0" applyNumberFormat="1" applyFill="1" applyBorder="1"/>
    <xf numFmtId="0" fontId="0" fillId="2" borderId="5" xfId="0" applyFill="1" applyBorder="1"/>
    <xf numFmtId="0" fontId="0" fillId="2" borderId="7" xfId="0" applyFill="1" applyBorder="1"/>
    <xf numFmtId="14" fontId="0" fillId="8" borderId="5" xfId="0" applyNumberFormat="1" applyFill="1" applyBorder="1"/>
    <xf numFmtId="0" fontId="0" fillId="8" borderId="4" xfId="0" applyFill="1" applyBorder="1"/>
    <xf numFmtId="2" fontId="0" fillId="8" borderId="5" xfId="0" applyNumberFormat="1" applyFill="1" applyBorder="1"/>
    <xf numFmtId="0" fontId="0" fillId="8" borderId="5" xfId="0" applyFill="1" applyBorder="1"/>
    <xf numFmtId="14" fontId="0" fillId="8" borderId="9" xfId="0" applyNumberFormat="1" applyFill="1" applyBorder="1"/>
    <xf numFmtId="14" fontId="0" fillId="0" borderId="9" xfId="0" applyNumberFormat="1" applyBorder="1"/>
    <xf numFmtId="166" fontId="0" fillId="0" borderId="5" xfId="1" applyFont="1" applyBorder="1"/>
    <xf numFmtId="0" fontId="5" fillId="0" borderId="5" xfId="0" applyFont="1" applyBorder="1"/>
    <xf numFmtId="0" fontId="0" fillId="5" borderId="4" xfId="0" applyFill="1" applyBorder="1"/>
    <xf numFmtId="2" fontId="0" fillId="7" borderId="3" xfId="0" applyNumberFormat="1" applyFill="1" applyBorder="1"/>
    <xf numFmtId="166" fontId="0" fillId="0" borderId="0" xfId="1" applyFont="1" applyFill="1" applyBorder="1"/>
    <xf numFmtId="0" fontId="3" fillId="0" borderId="0" xfId="0" applyFont="1"/>
    <xf numFmtId="166" fontId="3" fillId="0" borderId="0" xfId="1" applyFont="1" applyFill="1" applyBorder="1" applyAlignment="1" applyProtection="1"/>
    <xf numFmtId="166" fontId="3" fillId="0" borderId="0" xfId="1" applyFont="1" applyFill="1" applyBorder="1" applyAlignment="1" applyProtection="1">
      <alignment horizontal="center"/>
    </xf>
    <xf numFmtId="166" fontId="3" fillId="4" borderId="8" xfId="1" applyFont="1" applyFill="1" applyBorder="1" applyAlignment="1" applyProtection="1">
      <alignment horizontal="center"/>
    </xf>
    <xf numFmtId="166" fontId="3" fillId="0" borderId="3" xfId="1" applyFont="1" applyFill="1" applyBorder="1" applyAlignment="1" applyProtection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3" xfId="0" applyNumberFormat="1" applyBorder="1"/>
    <xf numFmtId="164" fontId="0" fillId="0" borderId="3" xfId="1" applyNumberFormat="1" applyFont="1" applyFill="1" applyBorder="1"/>
    <xf numFmtId="2" fontId="4" fillId="0" borderId="3" xfId="0" applyNumberFormat="1" applyFont="1" applyBorder="1"/>
    <xf numFmtId="2" fontId="5" fillId="0" borderId="3" xfId="0" applyNumberFormat="1" applyFont="1" applyBorder="1"/>
    <xf numFmtId="4" fontId="0" fillId="0" borderId="3" xfId="0" applyNumberFormat="1" applyBorder="1" applyAlignment="1">
      <alignment horizontal="center"/>
    </xf>
    <xf numFmtId="4" fontId="0" fillId="0" borderId="0" xfId="0" applyNumberFormat="1"/>
    <xf numFmtId="0" fontId="5" fillId="0" borderId="0" xfId="0" applyFont="1"/>
    <xf numFmtId="14" fontId="5" fillId="0" borderId="0" xfId="0" applyNumberFormat="1" applyFont="1"/>
    <xf numFmtId="166" fontId="5" fillId="0" borderId="3" xfId="1" applyFont="1" applyFill="1" applyBorder="1"/>
    <xf numFmtId="0" fontId="5" fillId="0" borderId="3" xfId="0" applyFont="1" applyBorder="1"/>
    <xf numFmtId="2" fontId="5" fillId="2" borderId="3" xfId="0" applyNumberFormat="1" applyFont="1" applyFill="1" applyBorder="1"/>
    <xf numFmtId="0" fontId="4" fillId="0" borderId="7" xfId="0" applyFont="1" applyBorder="1"/>
    <xf numFmtId="14" fontId="5" fillId="0" borderId="3" xfId="0" applyNumberFormat="1" applyFont="1" applyBorder="1"/>
    <xf numFmtId="14" fontId="5" fillId="7" borderId="3" xfId="0" applyNumberFormat="1" applyFont="1" applyFill="1" applyBorder="1"/>
    <xf numFmtId="0" fontId="5" fillId="7" borderId="3" xfId="0" applyFont="1" applyFill="1" applyBorder="1"/>
    <xf numFmtId="2" fontId="5" fillId="7" borderId="3" xfId="0" applyNumberFormat="1" applyFont="1" applyFill="1" applyBorder="1"/>
    <xf numFmtId="164" fontId="5" fillId="0" borderId="3" xfId="1" applyNumberFormat="1" applyFont="1" applyBorder="1"/>
    <xf numFmtId="0" fontId="3" fillId="4" borderId="8" xfId="0" applyFont="1" applyFill="1" applyBorder="1" applyAlignment="1">
      <alignment horizontal="center"/>
    </xf>
    <xf numFmtId="0" fontId="0" fillId="7" borderId="9" xfId="0" applyFill="1" applyBorder="1"/>
    <xf numFmtId="0" fontId="4" fillId="0" borderId="9" xfId="0" applyFont="1" applyBorder="1"/>
    <xf numFmtId="14" fontId="0" fillId="7" borderId="3" xfId="0" applyNumberFormat="1" applyFill="1" applyBorder="1"/>
    <xf numFmtId="166" fontId="5" fillId="0" borderId="3" xfId="1" applyFont="1" applyBorder="1"/>
    <xf numFmtId="14" fontId="0" fillId="0" borderId="3" xfId="0" applyNumberFormat="1" applyBorder="1"/>
    <xf numFmtId="14" fontId="5" fillId="2" borderId="3" xfId="0" applyNumberFormat="1" applyFont="1" applyFill="1" applyBorder="1"/>
    <xf numFmtId="0" fontId="5" fillId="2" borderId="3" xfId="0" applyFont="1" applyFill="1" applyBorder="1"/>
    <xf numFmtId="0" fontId="5" fillId="7" borderId="9" xfId="0" applyFont="1" applyFill="1" applyBorder="1"/>
    <xf numFmtId="166" fontId="3" fillId="0" borderId="3" xfId="1" applyFont="1" applyFill="1" applyBorder="1" applyAlignment="1" applyProtection="1">
      <alignment horizontal="center" vertical="center"/>
    </xf>
    <xf numFmtId="4" fontId="0" fillId="0" borderId="3" xfId="1" applyNumberFormat="1" applyFont="1" applyFill="1" applyBorder="1"/>
    <xf numFmtId="2" fontId="5" fillId="0" borderId="3" xfId="0" applyNumberFormat="1" applyFont="1" applyBorder="1" applyAlignment="1">
      <alignment horizontal="right"/>
    </xf>
    <xf numFmtId="166" fontId="12" fillId="0" borderId="3" xfId="1" applyFont="1" applyFill="1" applyBorder="1" applyAlignment="1" applyProtection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166" fontId="3" fillId="9" borderId="3" xfId="1" applyFont="1" applyFill="1" applyBorder="1" applyAlignment="1" applyProtection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4" fontId="5" fillId="0" borderId="3" xfId="1" applyNumberFormat="1" applyFont="1" applyFill="1" applyBorder="1" applyAlignment="1">
      <alignment horizontal="center"/>
    </xf>
    <xf numFmtId="166" fontId="5" fillId="0" borderId="3" xfId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14" fillId="2" borderId="10" xfId="0" applyFont="1" applyFill="1" applyBorder="1"/>
    <xf numFmtId="0" fontId="14" fillId="2" borderId="17" xfId="0" applyFont="1" applyFill="1" applyBorder="1"/>
    <xf numFmtId="0" fontId="14" fillId="2" borderId="11" xfId="0" applyFont="1" applyFill="1" applyBorder="1" applyAlignment="1">
      <alignment horizontal="center" wrapText="1"/>
    </xf>
    <xf numFmtId="166" fontId="3" fillId="9" borderId="8" xfId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14" fillId="2" borderId="18" xfId="0" applyFont="1" applyFill="1" applyBorder="1"/>
    <xf numFmtId="0" fontId="14" fillId="2" borderId="0" xfId="0" applyFont="1" applyFill="1"/>
    <xf numFmtId="0" fontId="14" fillId="2" borderId="19" xfId="0" applyFont="1" applyFill="1" applyBorder="1"/>
    <xf numFmtId="0" fontId="14" fillId="2" borderId="13" xfId="0" applyFont="1" applyFill="1" applyBorder="1"/>
    <xf numFmtId="4" fontId="14" fillId="2" borderId="18" xfId="0" applyNumberFormat="1" applyFont="1" applyFill="1" applyBorder="1"/>
    <xf numFmtId="4" fontId="14" fillId="2" borderId="12" xfId="0" applyNumberFormat="1" applyFont="1" applyFill="1" applyBorder="1"/>
    <xf numFmtId="4" fontId="14" fillId="2" borderId="0" xfId="0" applyNumberFormat="1" applyFont="1" applyFill="1"/>
    <xf numFmtId="4" fontId="14" fillId="2" borderId="20" xfId="0" applyNumberFormat="1" applyFont="1" applyFill="1" applyBorder="1"/>
    <xf numFmtId="0" fontId="3" fillId="10" borderId="3" xfId="0" applyFont="1" applyFill="1" applyBorder="1"/>
    <xf numFmtId="0" fontId="15" fillId="0" borderId="21" xfId="0" applyFont="1" applyBorder="1"/>
    <xf numFmtId="0" fontId="15" fillId="0" borderId="22" xfId="0" applyFont="1" applyBorder="1"/>
    <xf numFmtId="0" fontId="15" fillId="11" borderId="22" xfId="0" applyFont="1" applyFill="1" applyBorder="1"/>
    <xf numFmtId="0" fontId="15" fillId="0" borderId="23" xfId="0" applyFont="1" applyBorder="1"/>
    <xf numFmtId="14" fontId="15" fillId="0" borderId="23" xfId="0" applyNumberFormat="1" applyFont="1" applyBorder="1"/>
    <xf numFmtId="0" fontId="15" fillId="11" borderId="23" xfId="0" applyFont="1" applyFill="1" applyBorder="1"/>
    <xf numFmtId="0" fontId="15" fillId="0" borderId="0" xfId="0" applyFont="1"/>
    <xf numFmtId="0" fontId="3" fillId="10" borderId="8" xfId="0" applyFont="1" applyFill="1" applyBorder="1"/>
    <xf numFmtId="0" fontId="15" fillId="0" borderId="24" xfId="0" applyFont="1" applyBorder="1"/>
    <xf numFmtId="0" fontId="15" fillId="12" borderId="23" xfId="0" applyFont="1" applyFill="1" applyBorder="1"/>
    <xf numFmtId="14" fontId="15" fillId="13" borderId="24" xfId="0" applyNumberFormat="1" applyFont="1" applyFill="1" applyBorder="1"/>
    <xf numFmtId="14" fontId="15" fillId="0" borderId="24" xfId="0" applyNumberFormat="1" applyFont="1" applyBorder="1"/>
    <xf numFmtId="14" fontId="15" fillId="0" borderId="21" xfId="0" applyNumberFormat="1" applyFont="1" applyBorder="1"/>
    <xf numFmtId="0" fontId="15" fillId="11" borderId="21" xfId="0" applyFont="1" applyFill="1" applyBorder="1"/>
    <xf numFmtId="14" fontId="15" fillId="11" borderId="21" xfId="0" applyNumberFormat="1" applyFont="1" applyFill="1" applyBorder="1"/>
    <xf numFmtId="14" fontId="15" fillId="3" borderId="22" xfId="0" applyNumberFormat="1" applyFont="1" applyFill="1" applyBorder="1"/>
    <xf numFmtId="0" fontId="15" fillId="3" borderId="22" xfId="0" applyFont="1" applyFill="1" applyBorder="1"/>
    <xf numFmtId="2" fontId="14" fillId="3" borderId="19" xfId="0" applyNumberFormat="1" applyFont="1" applyFill="1" applyBorder="1"/>
    <xf numFmtId="14" fontId="15" fillId="14" borderId="22" xfId="0" applyNumberFormat="1" applyFont="1" applyFill="1" applyBorder="1"/>
    <xf numFmtId="0" fontId="15" fillId="14" borderId="22" xfId="0" applyFont="1" applyFill="1" applyBorder="1"/>
    <xf numFmtId="2" fontId="14" fillId="2" borderId="19" xfId="0" applyNumberFormat="1" applyFont="1" applyFill="1" applyBorder="1"/>
    <xf numFmtId="2" fontId="14" fillId="15" borderId="19" xfId="0" applyNumberFormat="1" applyFont="1" applyFill="1" applyBorder="1"/>
    <xf numFmtId="14" fontId="15" fillId="15" borderId="23" xfId="0" applyNumberFormat="1" applyFont="1" applyFill="1" applyBorder="1"/>
    <xf numFmtId="0" fontId="15" fillId="15" borderId="23" xfId="0" applyFont="1" applyFill="1" applyBorder="1"/>
    <xf numFmtId="2" fontId="14" fillId="16" borderId="19" xfId="0" applyNumberFormat="1" applyFont="1" applyFill="1" applyBorder="1"/>
    <xf numFmtId="14" fontId="15" fillId="16" borderId="23" xfId="0" applyNumberFormat="1" applyFont="1" applyFill="1" applyBorder="1"/>
    <xf numFmtId="0" fontId="15" fillId="16" borderId="23" xfId="0" applyFont="1" applyFill="1" applyBorder="1"/>
    <xf numFmtId="14" fontId="15" fillId="17" borderId="23" xfId="0" applyNumberFormat="1" applyFont="1" applyFill="1" applyBorder="1"/>
    <xf numFmtId="2" fontId="14" fillId="17" borderId="19" xfId="0" applyNumberFormat="1" applyFont="1" applyFill="1" applyBorder="1"/>
    <xf numFmtId="0" fontId="15" fillId="0" borderId="21" xfId="0" quotePrefix="1" applyFont="1" applyBorder="1"/>
    <xf numFmtId="0" fontId="15" fillId="0" borderId="3" xfId="0" applyFont="1" applyBorder="1"/>
    <xf numFmtId="0" fontId="15" fillId="12" borderId="21" xfId="0" applyFont="1" applyFill="1" applyBorder="1"/>
    <xf numFmtId="0" fontId="15" fillId="18" borderId="21" xfId="0" applyFont="1" applyFill="1" applyBorder="1"/>
    <xf numFmtId="0" fontId="15" fillId="11" borderId="3" xfId="0" applyFont="1" applyFill="1" applyBorder="1"/>
    <xf numFmtId="0" fontId="15" fillId="12" borderId="22" xfId="0" applyFont="1" applyFill="1" applyBorder="1"/>
    <xf numFmtId="0" fontId="15" fillId="11" borderId="21" xfId="0" quotePrefix="1" applyFont="1" applyFill="1" applyBorder="1"/>
    <xf numFmtId="0" fontId="15" fillId="18" borderId="22" xfId="0" applyFont="1" applyFill="1" applyBorder="1"/>
    <xf numFmtId="0" fontId="15" fillId="12" borderId="21" xfId="0" quotePrefix="1" applyFont="1" applyFill="1" applyBorder="1"/>
    <xf numFmtId="0" fontId="15" fillId="13" borderId="21" xfId="0" applyFont="1" applyFill="1" applyBorder="1"/>
    <xf numFmtId="14" fontId="15" fillId="13" borderId="21" xfId="0" applyNumberFormat="1" applyFont="1" applyFill="1" applyBorder="1"/>
    <xf numFmtId="0" fontId="15" fillId="13" borderId="22" xfId="0" applyFont="1" applyFill="1" applyBorder="1"/>
    <xf numFmtId="0" fontId="15" fillId="13" borderId="3" xfId="0" applyFont="1" applyFill="1" applyBorder="1"/>
    <xf numFmtId="0" fontId="14" fillId="2" borderId="14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4" fontId="10" fillId="9" borderId="3" xfId="0" applyNumberFormat="1" applyFont="1" applyFill="1" applyBorder="1" applyAlignment="1">
      <alignment horizontal="center"/>
    </xf>
    <xf numFmtId="4" fontId="10" fillId="9" borderId="8" xfId="0" applyNumberFormat="1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166" fontId="13" fillId="2" borderId="12" xfId="1" applyFont="1" applyFill="1" applyBorder="1" applyAlignment="1">
      <alignment horizontal="center"/>
    </xf>
    <xf numFmtId="166" fontId="13" fillId="2" borderId="13" xfId="1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10" fillId="2" borderId="10" xfId="0" applyNumberFormat="1" applyFont="1" applyFill="1" applyBorder="1" applyAlignment="1">
      <alignment horizontal="center"/>
    </xf>
    <xf numFmtId="4" fontId="10" fillId="2" borderId="11" xfId="0" applyNumberFormat="1" applyFont="1" applyFill="1" applyBorder="1" applyAlignment="1">
      <alignment horizontal="center"/>
    </xf>
    <xf numFmtId="2" fontId="14" fillId="19" borderId="19" xfId="0" applyNumberFormat="1" applyFont="1" applyFill="1" applyBorder="1"/>
    <xf numFmtId="14" fontId="15" fillId="19" borderId="22" xfId="0" applyNumberFormat="1" applyFont="1" applyFill="1" applyBorder="1"/>
    <xf numFmtId="0" fontId="15" fillId="19" borderId="22" xfId="0" applyFont="1" applyFill="1" applyBorder="1"/>
    <xf numFmtId="14" fontId="15" fillId="20" borderId="23" xfId="0" applyNumberFormat="1" applyFont="1" applyFill="1" applyBorder="1"/>
    <xf numFmtId="0" fontId="14" fillId="20" borderId="19" xfId="0" applyFont="1" applyFill="1" applyBorder="1"/>
    <xf numFmtId="0" fontId="15" fillId="20" borderId="21" xfId="0" applyFont="1" applyFill="1" applyBorder="1"/>
    <xf numFmtId="0" fontId="14" fillId="21" borderId="19" xfId="0" applyFont="1" applyFill="1" applyBorder="1"/>
    <xf numFmtId="14" fontId="15" fillId="21" borderId="23" xfId="0" applyNumberFormat="1" applyFont="1" applyFill="1" applyBorder="1"/>
    <xf numFmtId="0" fontId="14" fillId="15" borderId="19" xfId="0" applyFont="1" applyFill="1" applyBorder="1"/>
    <xf numFmtId="0" fontId="14" fillId="22" borderId="19" xfId="0" applyFont="1" applyFill="1" applyBorder="1"/>
    <xf numFmtId="14" fontId="15" fillId="22" borderId="23" xfId="0" applyNumberFormat="1" applyFont="1" applyFill="1" applyBorder="1"/>
    <xf numFmtId="0" fontId="15" fillId="2" borderId="23" xfId="0" applyFont="1" applyFill="1" applyBorder="1"/>
    <xf numFmtId="14" fontId="15" fillId="23" borderId="23" xfId="0" applyNumberFormat="1" applyFont="1" applyFill="1" applyBorder="1"/>
    <xf numFmtId="0" fontId="14" fillId="23" borderId="19" xfId="0" applyFont="1" applyFill="1" applyBorder="1"/>
    <xf numFmtId="0" fontId="14" fillId="24" borderId="19" xfId="0" applyFont="1" applyFill="1" applyBorder="1"/>
    <xf numFmtId="14" fontId="15" fillId="24" borderId="23" xfId="0" applyNumberFormat="1" applyFont="1" applyFill="1" applyBorder="1"/>
    <xf numFmtId="14" fontId="15" fillId="25" borderId="23" xfId="0" applyNumberFormat="1" applyFont="1" applyFill="1" applyBorder="1"/>
    <xf numFmtId="0" fontId="14" fillId="25" borderId="19" xfId="0" applyFont="1" applyFill="1" applyBorder="1"/>
    <xf numFmtId="14" fontId="15" fillId="26" borderId="24" xfId="0" applyNumberFormat="1" applyFont="1" applyFill="1" applyBorder="1"/>
    <xf numFmtId="0" fontId="14" fillId="26" borderId="19" xfId="0" applyFont="1" applyFill="1" applyBorder="1"/>
    <xf numFmtId="0" fontId="14" fillId="27" borderId="19" xfId="0" applyFont="1" applyFill="1" applyBorder="1"/>
    <xf numFmtId="14" fontId="15" fillId="27" borderId="23" xfId="0" applyNumberFormat="1" applyFont="1" applyFill="1" applyBorder="1"/>
    <xf numFmtId="0" fontId="14" fillId="28" borderId="19" xfId="0" applyFont="1" applyFill="1" applyBorder="1"/>
    <xf numFmtId="14" fontId="15" fillId="28" borderId="23" xfId="0" applyNumberFormat="1" applyFont="1" applyFill="1" applyBorder="1"/>
    <xf numFmtId="0" fontId="14" fillId="16" borderId="19" xfId="0" applyFont="1" applyFill="1" applyBorder="1"/>
    <xf numFmtId="0" fontId="14" fillId="29" borderId="19" xfId="0" applyFont="1" applyFill="1" applyBorder="1"/>
    <xf numFmtId="14" fontId="15" fillId="29" borderId="23" xfId="0" applyNumberFormat="1" applyFont="1" applyFill="1" applyBorder="1"/>
    <xf numFmtId="0" fontId="14" fillId="30" borderId="19" xfId="0" applyFont="1" applyFill="1" applyBorder="1"/>
    <xf numFmtId="14" fontId="15" fillId="30" borderId="23" xfId="0" applyNumberFormat="1" applyFont="1" applyFill="1" applyBorder="1"/>
    <xf numFmtId="0" fontId="14" fillId="31" borderId="19" xfId="0" applyFont="1" applyFill="1" applyBorder="1"/>
    <xf numFmtId="14" fontId="15" fillId="31" borderId="23" xfId="0" applyNumberFormat="1" applyFont="1" applyFill="1" applyBorder="1"/>
    <xf numFmtId="0" fontId="14" fillId="3" borderId="19" xfId="0" applyFont="1" applyFill="1" applyBorder="1"/>
    <xf numFmtId="14" fontId="15" fillId="3" borderId="23" xfId="0" applyNumberFormat="1" applyFont="1" applyFill="1" applyBorder="1"/>
    <xf numFmtId="0" fontId="14" fillId="32" borderId="19" xfId="0" applyFont="1" applyFill="1" applyBorder="1"/>
    <xf numFmtId="14" fontId="15" fillId="32" borderId="23" xfId="0" applyNumberFormat="1" applyFont="1" applyFill="1" applyBorder="1"/>
    <xf numFmtId="14" fontId="15" fillId="5" borderId="23" xfId="0" applyNumberFormat="1" applyFont="1" applyFill="1" applyBorder="1"/>
    <xf numFmtId="14" fontId="15" fillId="5" borderId="21" xfId="0" applyNumberFormat="1" applyFont="1" applyFill="1" applyBorder="1"/>
    <xf numFmtId="0" fontId="14" fillId="5" borderId="19" xfId="0" applyFont="1" applyFill="1" applyBorder="1"/>
    <xf numFmtId="0" fontId="14" fillId="33" borderId="19" xfId="0" applyFont="1" applyFill="1" applyBorder="1"/>
    <xf numFmtId="14" fontId="15" fillId="33" borderId="21" xfId="0" applyNumberFormat="1" applyFont="1" applyFill="1" applyBorder="1"/>
    <xf numFmtId="14" fontId="15" fillId="23" borderId="21" xfId="0" applyNumberFormat="1" applyFont="1" applyFill="1" applyBorder="1"/>
    <xf numFmtId="14" fontId="15" fillId="28" borderId="21" xfId="0" applyNumberFormat="1" applyFont="1" applyFill="1" applyBorder="1"/>
    <xf numFmtId="0" fontId="14" fillId="34" borderId="19" xfId="0" applyFont="1" applyFill="1" applyBorder="1"/>
    <xf numFmtId="14" fontId="15" fillId="34" borderId="21" xfId="0" applyNumberFormat="1" applyFont="1" applyFill="1" applyBorder="1"/>
    <xf numFmtId="0" fontId="14" fillId="35" borderId="19" xfId="0" applyFont="1" applyFill="1" applyBorder="1"/>
    <xf numFmtId="14" fontId="15" fillId="35" borderId="21" xfId="0" applyNumberFormat="1" applyFont="1" applyFill="1" applyBorder="1"/>
    <xf numFmtId="0" fontId="14" fillId="36" borderId="19" xfId="0" applyFont="1" applyFill="1" applyBorder="1"/>
    <xf numFmtId="0" fontId="14" fillId="37" borderId="19" xfId="0" applyFont="1" applyFill="1" applyBorder="1"/>
    <xf numFmtId="14" fontId="15" fillId="37" borderId="21" xfId="0" applyNumberFormat="1" applyFont="1" applyFill="1" applyBorder="1"/>
    <xf numFmtId="14" fontId="15" fillId="27" borderId="21" xfId="0" applyNumberFormat="1" applyFont="1" applyFill="1" applyBorder="1"/>
    <xf numFmtId="14" fontId="15" fillId="38" borderId="21" xfId="0" applyNumberFormat="1" applyFont="1" applyFill="1" applyBorder="1"/>
    <xf numFmtId="0" fontId="14" fillId="38" borderId="19" xfId="0" applyFont="1" applyFill="1" applyBorder="1"/>
    <xf numFmtId="14" fontId="15" fillId="31" borderId="21" xfId="0" applyNumberFormat="1" applyFont="1" applyFill="1" applyBorder="1"/>
    <xf numFmtId="14" fontId="15" fillId="39" borderId="21" xfId="0" applyNumberFormat="1" applyFont="1" applyFill="1" applyBorder="1"/>
    <xf numFmtId="0" fontId="14" fillId="39" borderId="19" xfId="0" applyFont="1" applyFill="1" applyBorder="1"/>
    <xf numFmtId="14" fontId="15" fillId="36" borderId="21" xfId="0" applyNumberFormat="1" applyFont="1" applyFill="1" applyBorder="1"/>
    <xf numFmtId="14" fontId="15" fillId="40" borderId="21" xfId="0" applyNumberFormat="1" applyFont="1" applyFill="1" applyBorder="1"/>
    <xf numFmtId="0" fontId="14" fillId="40" borderId="19" xfId="0" applyFont="1" applyFill="1" applyBorder="1"/>
    <xf numFmtId="0" fontId="14" fillId="41" borderId="19" xfId="0" applyFont="1" applyFill="1" applyBorder="1"/>
    <xf numFmtId="14" fontId="15" fillId="41" borderId="21" xfId="0" applyNumberFormat="1" applyFont="1" applyFill="1" applyBorder="1"/>
    <xf numFmtId="14" fontId="15" fillId="42" borderId="21" xfId="0" applyNumberFormat="1" applyFont="1" applyFill="1" applyBorder="1"/>
    <xf numFmtId="0" fontId="14" fillId="42" borderId="19" xfId="0" applyFont="1" applyFill="1" applyBorder="1"/>
    <xf numFmtId="14" fontId="15" fillId="22" borderId="21" xfId="0" applyNumberFormat="1" applyFont="1" applyFill="1" applyBorder="1"/>
    <xf numFmtId="14" fontId="15" fillId="43" borderId="21" xfId="0" applyNumberFormat="1" applyFont="1" applyFill="1" applyBorder="1"/>
    <xf numFmtId="0" fontId="14" fillId="43" borderId="19" xfId="0" applyFont="1" applyFill="1" applyBorder="1"/>
    <xf numFmtId="14" fontId="15" fillId="20" borderId="21" xfId="0" applyNumberFormat="1" applyFont="1" applyFill="1" applyBorder="1"/>
    <xf numFmtId="14" fontId="15" fillId="21" borderId="21" xfId="0" applyNumberFormat="1" applyFont="1" applyFill="1" applyBorder="1"/>
    <xf numFmtId="0" fontId="14" fillId="44" borderId="19" xfId="0" applyFont="1" applyFill="1" applyBorder="1"/>
    <xf numFmtId="14" fontId="15" fillId="44" borderId="21" xfId="0" applyNumberFormat="1" applyFont="1" applyFill="1" applyBorder="1"/>
    <xf numFmtId="2" fontId="14" fillId="2" borderId="13" xfId="0" applyNumberFormat="1" applyFont="1" applyFill="1" applyBorder="1"/>
    <xf numFmtId="0" fontId="15" fillId="0" borderId="0" xfId="0" applyFont="1" applyAlignment="1"/>
  </cellXfs>
  <cellStyles count="2">
    <cellStyle name="Moeda" xfId="1" builtinId="4"/>
    <cellStyle name="Normal" xfId="0" builtinId="0"/>
  </cellStyles>
  <dxfs count="60"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A5AB38"/>
      <color rgb="FF8FB8A4"/>
      <color rgb="FFD585DE"/>
      <color rgb="FFE06E6E"/>
      <color rgb="FF5A5C99"/>
      <color rgb="FF8C6565"/>
      <color rgb="FF911F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nata Aparecida Pitana Braga Vasquez" id="{8814360A-CE3E-4D85-B4E0-08BC2E944215}" userId="S::renata.vasquez@causp.gov.br::141de567-7a64-45d2-a02f-841691a1f5f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3" dT="2024-07-26T14:48:14.97" personId="{8814360A-CE3E-4D85-B4E0-08BC2E944215}" id="{8437963E-73F8-4420-B739-704F537D9DC1}">
    <text>agenda fevereiro e março</text>
  </threadedComment>
  <threadedComment ref="N66" dT="2024-07-26T15:23:53.39" personId="{8814360A-CE3E-4D85-B4E0-08BC2E944215}" id="{A42DA4AF-5ACF-48ED-A00E-4AFF0FDD5F22}">
    <text>agenda março a maio</text>
  </threadedComment>
  <threadedComment ref="N100" dT="2024-07-26T15:28:51.40" personId="{8814360A-CE3E-4D85-B4E0-08BC2E944215}" id="{3C6353AD-6842-4DD0-A74C-24C33F676F20}">
    <text>agenda maio</text>
  </threadedComment>
  <threadedComment ref="N133" dT="2024-07-26T15:42:35.59" personId="{8814360A-CE3E-4D85-B4E0-08BC2E944215}" id="{2AA38F5D-85D2-4400-9EBD-FDB08365169F}">
    <text>agenda junho</text>
  </threadedComment>
  <threadedComment ref="N167" dT="2024-07-26T15:52:17.63" personId="{8814360A-CE3E-4D85-B4E0-08BC2E944215}" id="{B911BA95-76B7-43D3-8665-C144528B6C55}">
    <text>agenda julho e agosto</text>
  </threadedComment>
  <threadedComment ref="N234" dT="2024-07-26T16:39:32.19" personId="{8814360A-CE3E-4D85-B4E0-08BC2E944215}" id="{B4B9C53C-A574-4D68-8A82-6F6C115F5E09}">
    <text>agenda setembro e outubro</text>
  </threadedComment>
  <threadedComment ref="N268" dT="2024-07-26T16:52:01.36" personId="{8814360A-CE3E-4D85-B4E0-08BC2E944215}" id="{904FEEA1-15D3-4D04-BA1A-82433DFEFDE3}">
    <text>agenda outubro e novembro</text>
  </threadedComment>
  <threadedComment ref="N301" dT="2024-07-26T16:54:40.32" personId="{8814360A-CE3E-4D85-B4E0-08BC2E944215}" id="{0E66EF92-5553-45ED-89F1-7E1533A14CC2}">
    <text>agenda novembro e dezembro</text>
  </threadedComment>
  <threadedComment ref="N335" dT="2024-07-26T16:55:46.01" personId="{8814360A-CE3E-4D85-B4E0-08BC2E944215}" id="{2C9E2CD0-D594-48C0-9862-33BFFDFC6886}">
    <text>agenda dezembro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8194-64F0-4CA6-812F-C11282DA394B}">
  <dimension ref="A1:N410"/>
  <sheetViews>
    <sheetView tabSelected="1" topLeftCell="A386" workbookViewId="0">
      <selection activeCell="N408" sqref="N408"/>
    </sheetView>
  </sheetViews>
  <sheetFormatPr defaultRowHeight="15"/>
  <cols>
    <col min="1" max="1" width="13.28515625" bestFit="1" customWidth="1"/>
    <col min="2" max="2" width="12.140625" bestFit="1" customWidth="1"/>
    <col min="3" max="3" width="54.7109375" customWidth="1"/>
    <col min="10" max="10" width="13.5703125" bestFit="1" customWidth="1"/>
    <col min="12" max="13" width="10.85546875" bestFit="1" customWidth="1"/>
    <col min="14" max="14" width="10.42578125" bestFit="1" customWidth="1"/>
  </cols>
  <sheetData>
    <row r="1" spans="1:14">
      <c r="L1" s="90"/>
      <c r="M1" s="90"/>
      <c r="N1" s="90"/>
    </row>
    <row r="2" spans="1:14">
      <c r="A2" s="123"/>
      <c r="B2" s="123"/>
      <c r="C2" s="123"/>
      <c r="D2" s="243"/>
      <c r="E2" s="243"/>
      <c r="F2" s="243"/>
      <c r="G2" s="243"/>
      <c r="H2" s="123"/>
      <c r="I2" s="123"/>
      <c r="J2" s="123"/>
      <c r="K2" s="123"/>
      <c r="L2" s="159" t="s">
        <v>0</v>
      </c>
      <c r="M2" s="160"/>
      <c r="N2" s="161"/>
    </row>
    <row r="3" spans="1:14" ht="76.5">
      <c r="A3" s="116" t="s">
        <v>1</v>
      </c>
      <c r="B3" s="116" t="s">
        <v>2</v>
      </c>
      <c r="C3" s="116" t="s">
        <v>3</v>
      </c>
      <c r="D3" s="116" t="s">
        <v>4</v>
      </c>
      <c r="E3" s="116" t="s">
        <v>5</v>
      </c>
      <c r="F3" s="116" t="s">
        <v>4</v>
      </c>
      <c r="G3" s="116"/>
      <c r="H3" s="116" t="s">
        <v>6</v>
      </c>
      <c r="I3" s="116" t="s">
        <v>7</v>
      </c>
      <c r="J3" s="116" t="s">
        <v>8</v>
      </c>
      <c r="K3" s="116" t="s">
        <v>9</v>
      </c>
      <c r="L3" s="100" t="s">
        <v>10</v>
      </c>
      <c r="M3" s="101" t="s">
        <v>11</v>
      </c>
      <c r="N3" s="102" t="s">
        <v>12</v>
      </c>
    </row>
    <row r="4" spans="1:14">
      <c r="A4" s="118" t="s">
        <v>13</v>
      </c>
      <c r="B4" s="129">
        <v>43466</v>
      </c>
      <c r="C4" s="117"/>
      <c r="D4" s="117"/>
      <c r="E4" s="117">
        <v>0</v>
      </c>
      <c r="F4" s="117"/>
      <c r="G4" s="146" t="s">
        <v>14</v>
      </c>
      <c r="H4" s="117">
        <v>0</v>
      </c>
      <c r="I4" s="117">
        <v>0</v>
      </c>
      <c r="J4" s="117"/>
      <c r="K4" s="147"/>
      <c r="L4" s="108"/>
      <c r="M4" s="109"/>
      <c r="N4" s="110"/>
    </row>
    <row r="5" spans="1:14">
      <c r="A5" s="118" t="s">
        <v>15</v>
      </c>
      <c r="B5" s="129">
        <v>43467</v>
      </c>
      <c r="C5" s="148" t="s">
        <v>16</v>
      </c>
      <c r="D5" s="118">
        <v>1</v>
      </c>
      <c r="E5" s="117">
        <v>810</v>
      </c>
      <c r="F5" s="118">
        <v>1</v>
      </c>
      <c r="G5" s="117" t="s">
        <v>17</v>
      </c>
      <c r="H5" s="117">
        <v>888.29</v>
      </c>
      <c r="I5" s="117">
        <v>1698.29</v>
      </c>
      <c r="J5" s="132">
        <v>43469</v>
      </c>
      <c r="K5" s="147"/>
      <c r="L5" s="108"/>
      <c r="M5" s="109"/>
      <c r="N5" s="110"/>
    </row>
    <row r="6" spans="1:14">
      <c r="A6" s="118" t="s">
        <v>18</v>
      </c>
      <c r="B6" s="129">
        <v>43468</v>
      </c>
      <c r="C6" s="148" t="s">
        <v>16</v>
      </c>
      <c r="D6" s="118">
        <v>1</v>
      </c>
      <c r="E6" s="117">
        <v>810</v>
      </c>
      <c r="F6" s="118"/>
      <c r="G6" s="146" t="s">
        <v>14</v>
      </c>
      <c r="H6" s="117">
        <v>0</v>
      </c>
      <c r="I6" s="117">
        <v>810</v>
      </c>
      <c r="J6" s="132">
        <v>43469</v>
      </c>
      <c r="K6" s="147"/>
      <c r="L6" s="108"/>
      <c r="M6" s="109"/>
      <c r="N6" s="110"/>
    </row>
    <row r="7" spans="1:14">
      <c r="A7" s="118" t="s">
        <v>19</v>
      </c>
      <c r="B7" s="129">
        <v>43469</v>
      </c>
      <c r="C7" s="148" t="s">
        <v>16</v>
      </c>
      <c r="D7" s="118">
        <v>1</v>
      </c>
      <c r="E7" s="117">
        <v>810</v>
      </c>
      <c r="F7" s="118"/>
      <c r="G7" s="146" t="s">
        <v>14</v>
      </c>
      <c r="H7" s="117">
        <v>0</v>
      </c>
      <c r="I7" s="117">
        <v>810</v>
      </c>
      <c r="J7" s="132">
        <v>43469</v>
      </c>
      <c r="K7" s="147"/>
      <c r="L7" s="108"/>
      <c r="M7" s="109"/>
      <c r="N7" s="110"/>
    </row>
    <row r="8" spans="1:14">
      <c r="A8" s="118" t="s">
        <v>20</v>
      </c>
      <c r="B8" s="129">
        <v>43470</v>
      </c>
      <c r="C8" s="148" t="s">
        <v>21</v>
      </c>
      <c r="D8" s="118">
        <v>1</v>
      </c>
      <c r="E8" s="117">
        <v>405</v>
      </c>
      <c r="F8" s="118">
        <v>1</v>
      </c>
      <c r="G8" s="117" t="s">
        <v>17</v>
      </c>
      <c r="H8" s="117">
        <v>69.5</v>
      </c>
      <c r="I8" s="117">
        <v>474.5</v>
      </c>
      <c r="J8" s="132">
        <v>43469</v>
      </c>
      <c r="K8" s="147"/>
      <c r="L8" s="108"/>
      <c r="M8" s="109"/>
      <c r="N8" s="110"/>
    </row>
    <row r="9" spans="1:14">
      <c r="A9" s="118" t="s">
        <v>22</v>
      </c>
      <c r="B9" s="129">
        <v>43471</v>
      </c>
      <c r="C9" s="117"/>
      <c r="D9" s="118"/>
      <c r="E9" s="117">
        <v>0</v>
      </c>
      <c r="F9" s="118"/>
      <c r="G9" s="146" t="s">
        <v>14</v>
      </c>
      <c r="H9" s="117">
        <v>0</v>
      </c>
      <c r="I9" s="117">
        <v>0</v>
      </c>
      <c r="J9" s="133"/>
      <c r="K9" s="147"/>
      <c r="L9" s="108"/>
      <c r="M9" s="109"/>
      <c r="N9" s="110"/>
    </row>
    <row r="10" spans="1:14">
      <c r="A10" s="118" t="s">
        <v>23</v>
      </c>
      <c r="B10" s="129">
        <v>43472</v>
      </c>
      <c r="C10" s="148" t="s">
        <v>16</v>
      </c>
      <c r="D10" s="118">
        <v>1</v>
      </c>
      <c r="E10" s="117">
        <v>810</v>
      </c>
      <c r="F10" s="118">
        <v>1</v>
      </c>
      <c r="G10" s="117" t="s">
        <v>17</v>
      </c>
      <c r="H10" s="117">
        <v>888.29</v>
      </c>
      <c r="I10" s="117">
        <v>1698.29</v>
      </c>
      <c r="J10" s="132">
        <v>43469</v>
      </c>
      <c r="K10" s="147"/>
      <c r="L10" s="108"/>
      <c r="M10" s="109"/>
      <c r="N10" s="110"/>
    </row>
    <row r="11" spans="1:14">
      <c r="A11" s="118" t="s">
        <v>13</v>
      </c>
      <c r="B11" s="129">
        <v>43473</v>
      </c>
      <c r="C11" s="148" t="s">
        <v>16</v>
      </c>
      <c r="D11" s="118">
        <v>1</v>
      </c>
      <c r="E11" s="117">
        <v>810</v>
      </c>
      <c r="F11" s="118"/>
      <c r="G11" s="146" t="s">
        <v>14</v>
      </c>
      <c r="H11" s="117">
        <v>0</v>
      </c>
      <c r="I11" s="117">
        <v>810</v>
      </c>
      <c r="J11" s="132">
        <v>43469</v>
      </c>
      <c r="K11" s="147"/>
      <c r="L11" s="108"/>
      <c r="M11" s="109"/>
      <c r="N11" s="110"/>
    </row>
    <row r="12" spans="1:14">
      <c r="A12" s="118" t="s">
        <v>15</v>
      </c>
      <c r="B12" s="129">
        <v>43474</v>
      </c>
      <c r="C12" s="148" t="s">
        <v>24</v>
      </c>
      <c r="D12" s="118">
        <v>1</v>
      </c>
      <c r="E12" s="117">
        <v>810</v>
      </c>
      <c r="F12" s="118">
        <v>1</v>
      </c>
      <c r="G12" s="117" t="s">
        <v>17</v>
      </c>
      <c r="H12" s="117">
        <v>810</v>
      </c>
      <c r="I12" s="117">
        <v>1620</v>
      </c>
      <c r="J12" s="132">
        <v>43469</v>
      </c>
      <c r="K12" s="147"/>
      <c r="L12" s="108"/>
      <c r="M12" s="109"/>
      <c r="N12" s="110"/>
    </row>
    <row r="13" spans="1:14">
      <c r="A13" s="118" t="s">
        <v>18</v>
      </c>
      <c r="B13" s="129">
        <v>43475</v>
      </c>
      <c r="C13" s="148" t="s">
        <v>16</v>
      </c>
      <c r="D13" s="118">
        <v>1</v>
      </c>
      <c r="E13" s="117">
        <v>810</v>
      </c>
      <c r="F13" s="118">
        <v>1</v>
      </c>
      <c r="G13" s="117" t="s">
        <v>17</v>
      </c>
      <c r="H13" s="117">
        <v>888.29</v>
      </c>
      <c r="I13" s="117">
        <v>1698.29</v>
      </c>
      <c r="J13" s="132">
        <v>43469</v>
      </c>
      <c r="K13" s="147"/>
      <c r="L13" s="108"/>
      <c r="M13" s="109"/>
      <c r="N13" s="110"/>
    </row>
    <row r="14" spans="1:14">
      <c r="A14" s="118" t="s">
        <v>19</v>
      </c>
      <c r="B14" s="129">
        <v>43476</v>
      </c>
      <c r="C14" s="148" t="s">
        <v>16</v>
      </c>
      <c r="D14" s="118">
        <v>1</v>
      </c>
      <c r="E14" s="117">
        <v>810</v>
      </c>
      <c r="F14" s="118"/>
      <c r="G14" s="146" t="s">
        <v>14</v>
      </c>
      <c r="H14" s="117">
        <v>0</v>
      </c>
      <c r="I14" s="117">
        <v>810</v>
      </c>
      <c r="J14" s="132">
        <v>43469</v>
      </c>
      <c r="K14" s="147"/>
      <c r="L14" s="108"/>
      <c r="M14" s="109"/>
      <c r="N14" s="110"/>
    </row>
    <row r="15" spans="1:14">
      <c r="A15" s="118" t="s">
        <v>20</v>
      </c>
      <c r="B15" s="129">
        <v>43477</v>
      </c>
      <c r="C15" s="148" t="s">
        <v>21</v>
      </c>
      <c r="D15" s="118">
        <v>1</v>
      </c>
      <c r="E15" s="117">
        <v>405</v>
      </c>
      <c r="F15" s="118">
        <v>1</v>
      </c>
      <c r="G15" s="117" t="s">
        <v>17</v>
      </c>
      <c r="H15" s="117">
        <v>69.5</v>
      </c>
      <c r="I15" s="117">
        <v>474.5</v>
      </c>
      <c r="J15" s="132">
        <v>43469</v>
      </c>
      <c r="K15" s="147"/>
      <c r="L15" s="108"/>
      <c r="M15" s="109"/>
      <c r="N15" s="110"/>
    </row>
    <row r="16" spans="1:14">
      <c r="A16" s="118" t="s">
        <v>22</v>
      </c>
      <c r="B16" s="129">
        <v>43478</v>
      </c>
      <c r="C16" s="117"/>
      <c r="D16" s="118"/>
      <c r="E16" s="117">
        <v>0</v>
      </c>
      <c r="F16" s="118"/>
      <c r="G16" s="146" t="s">
        <v>14</v>
      </c>
      <c r="H16" s="117">
        <v>0</v>
      </c>
      <c r="I16" s="117">
        <v>0</v>
      </c>
      <c r="J16" s="118"/>
      <c r="K16" s="147"/>
      <c r="L16" s="108"/>
      <c r="M16" s="109"/>
      <c r="N16" s="110"/>
    </row>
    <row r="17" spans="1:14">
      <c r="A17" s="118" t="s">
        <v>23</v>
      </c>
      <c r="B17" s="129">
        <v>43479</v>
      </c>
      <c r="C17" s="148" t="s">
        <v>25</v>
      </c>
      <c r="D17" s="118">
        <v>1</v>
      </c>
      <c r="E17" s="117">
        <v>810</v>
      </c>
      <c r="F17" s="118">
        <v>1</v>
      </c>
      <c r="G17" s="117" t="s">
        <v>17</v>
      </c>
      <c r="H17" s="117">
        <v>888.29</v>
      </c>
      <c r="I17" s="117">
        <v>1698.29</v>
      </c>
      <c r="J17" s="174">
        <v>43474</v>
      </c>
      <c r="K17" s="147"/>
      <c r="L17" s="108"/>
      <c r="M17" s="109"/>
      <c r="N17" s="110"/>
    </row>
    <row r="18" spans="1:14">
      <c r="A18" s="118" t="s">
        <v>13</v>
      </c>
      <c r="B18" s="129">
        <v>43480</v>
      </c>
      <c r="C18" s="148" t="s">
        <v>16</v>
      </c>
      <c r="D18" s="118">
        <v>1</v>
      </c>
      <c r="E18" s="117">
        <v>810</v>
      </c>
      <c r="F18" s="119">
        <v>1</v>
      </c>
      <c r="G18" s="130" t="s">
        <v>17</v>
      </c>
      <c r="H18" s="130">
        <v>888.29</v>
      </c>
      <c r="I18" s="117">
        <v>1698.29</v>
      </c>
      <c r="J18" s="174">
        <v>43474</v>
      </c>
      <c r="K18" s="147"/>
      <c r="L18" s="108"/>
      <c r="M18" s="109"/>
      <c r="N18" s="110"/>
    </row>
    <row r="19" spans="1:14">
      <c r="A19" s="118" t="s">
        <v>15</v>
      </c>
      <c r="B19" s="129">
        <v>43481</v>
      </c>
      <c r="C19" s="148" t="s">
        <v>16</v>
      </c>
      <c r="D19" s="118">
        <v>1</v>
      </c>
      <c r="E19" s="117">
        <v>810</v>
      </c>
      <c r="F19" s="118"/>
      <c r="G19" s="146" t="s">
        <v>14</v>
      </c>
      <c r="H19" s="117">
        <v>0</v>
      </c>
      <c r="I19" s="117">
        <v>810</v>
      </c>
      <c r="J19" s="174">
        <v>43474</v>
      </c>
      <c r="K19" s="147"/>
      <c r="L19" s="108"/>
      <c r="M19" s="109"/>
      <c r="N19" s="110"/>
    </row>
    <row r="20" spans="1:14">
      <c r="A20" s="118" t="s">
        <v>18</v>
      </c>
      <c r="B20" s="129">
        <v>43482</v>
      </c>
      <c r="C20" s="148" t="s">
        <v>26</v>
      </c>
      <c r="D20" s="118">
        <v>1</v>
      </c>
      <c r="E20" s="117">
        <v>810</v>
      </c>
      <c r="F20" s="118">
        <v>1</v>
      </c>
      <c r="G20" s="117" t="s">
        <v>17</v>
      </c>
      <c r="H20" s="117">
        <v>810</v>
      </c>
      <c r="I20" s="117">
        <v>1620</v>
      </c>
      <c r="J20" s="174">
        <v>43474</v>
      </c>
      <c r="K20" s="147"/>
      <c r="L20" s="108"/>
      <c r="M20" s="109"/>
      <c r="N20" s="110"/>
    </row>
    <row r="21" spans="1:14">
      <c r="A21" s="118" t="s">
        <v>19</v>
      </c>
      <c r="B21" s="129">
        <v>43483</v>
      </c>
      <c r="C21" s="148" t="s">
        <v>16</v>
      </c>
      <c r="D21" s="118">
        <v>1</v>
      </c>
      <c r="E21" s="117">
        <v>810</v>
      </c>
      <c r="F21" s="118"/>
      <c r="G21" s="146" t="s">
        <v>14</v>
      </c>
      <c r="H21" s="117">
        <v>0</v>
      </c>
      <c r="I21" s="117">
        <v>810</v>
      </c>
      <c r="J21" s="174">
        <v>43474</v>
      </c>
      <c r="K21" s="147"/>
      <c r="L21" s="108"/>
      <c r="M21" s="109"/>
      <c r="N21" s="110"/>
    </row>
    <row r="22" spans="1:14">
      <c r="A22" s="118" t="s">
        <v>20</v>
      </c>
      <c r="B22" s="129">
        <v>43484</v>
      </c>
      <c r="C22" s="148" t="s">
        <v>21</v>
      </c>
      <c r="D22" s="118">
        <v>1</v>
      </c>
      <c r="E22" s="117">
        <v>405</v>
      </c>
      <c r="F22" s="118">
        <v>1</v>
      </c>
      <c r="G22" s="117" t="s">
        <v>17</v>
      </c>
      <c r="H22" s="117">
        <v>69.5</v>
      </c>
      <c r="I22" s="117">
        <v>474.5</v>
      </c>
      <c r="J22" s="174">
        <v>43474</v>
      </c>
      <c r="K22" s="147"/>
      <c r="L22" s="108"/>
      <c r="M22" s="109"/>
      <c r="N22" s="110"/>
    </row>
    <row r="23" spans="1:14">
      <c r="A23" s="118" t="s">
        <v>22</v>
      </c>
      <c r="B23" s="129">
        <v>43485</v>
      </c>
      <c r="C23" s="117"/>
      <c r="D23" s="118"/>
      <c r="E23" s="117">
        <v>0</v>
      </c>
      <c r="F23" s="118"/>
      <c r="G23" s="146" t="s">
        <v>14</v>
      </c>
      <c r="H23" s="117">
        <v>0</v>
      </c>
      <c r="I23" s="117">
        <v>0</v>
      </c>
      <c r="J23" s="175"/>
      <c r="K23" s="147"/>
      <c r="L23" s="108"/>
      <c r="M23" s="109"/>
      <c r="N23" s="110"/>
    </row>
    <row r="24" spans="1:14">
      <c r="A24" s="118" t="s">
        <v>23</v>
      </c>
      <c r="B24" s="129">
        <v>43486</v>
      </c>
      <c r="C24" s="148" t="s">
        <v>27</v>
      </c>
      <c r="D24" s="118">
        <v>1</v>
      </c>
      <c r="E24" s="117">
        <v>810</v>
      </c>
      <c r="F24" s="118">
        <v>1</v>
      </c>
      <c r="G24" s="117" t="s">
        <v>17</v>
      </c>
      <c r="H24" s="117">
        <v>625.5</v>
      </c>
      <c r="I24" s="117">
        <v>1435.5</v>
      </c>
      <c r="J24" s="174">
        <v>43474</v>
      </c>
      <c r="K24" s="147"/>
      <c r="L24" s="108"/>
      <c r="M24" s="109"/>
      <c r="N24" s="110"/>
    </row>
    <row r="25" spans="1:14">
      <c r="A25" s="118" t="s">
        <v>13</v>
      </c>
      <c r="B25" s="129">
        <v>43487</v>
      </c>
      <c r="C25" s="148" t="s">
        <v>21</v>
      </c>
      <c r="D25" s="118">
        <v>1</v>
      </c>
      <c r="E25" s="117">
        <v>405</v>
      </c>
      <c r="F25" s="118">
        <v>1</v>
      </c>
      <c r="G25" s="117" t="s">
        <v>17</v>
      </c>
      <c r="H25" s="117">
        <v>69.5</v>
      </c>
      <c r="I25" s="117">
        <v>474.5</v>
      </c>
      <c r="J25" s="174">
        <v>43474</v>
      </c>
      <c r="K25" s="147"/>
      <c r="L25" s="108"/>
      <c r="M25" s="109"/>
      <c r="N25" s="110"/>
    </row>
    <row r="26" spans="1:14">
      <c r="A26" s="118" t="s">
        <v>15</v>
      </c>
      <c r="B26" s="129">
        <v>43488</v>
      </c>
      <c r="C26" s="148" t="s">
        <v>16</v>
      </c>
      <c r="D26" s="118">
        <v>1</v>
      </c>
      <c r="E26" s="117">
        <v>810</v>
      </c>
      <c r="F26" s="118">
        <v>1</v>
      </c>
      <c r="G26" s="117" t="s">
        <v>17</v>
      </c>
      <c r="H26" s="117">
        <v>888.29</v>
      </c>
      <c r="I26" s="117">
        <v>1698.29</v>
      </c>
      <c r="J26" s="174">
        <v>43474</v>
      </c>
      <c r="K26" s="147"/>
      <c r="L26" s="108"/>
      <c r="M26" s="109"/>
      <c r="N26" s="110"/>
    </row>
    <row r="27" spans="1:14">
      <c r="A27" s="118" t="s">
        <v>18</v>
      </c>
      <c r="B27" s="129">
        <v>43489</v>
      </c>
      <c r="C27" s="148" t="s">
        <v>28</v>
      </c>
      <c r="D27" s="118">
        <v>1</v>
      </c>
      <c r="E27" s="117">
        <v>810</v>
      </c>
      <c r="F27" s="118">
        <v>1</v>
      </c>
      <c r="G27" s="117" t="s">
        <v>17</v>
      </c>
      <c r="H27" s="117">
        <v>810</v>
      </c>
      <c r="I27" s="117">
        <v>1620</v>
      </c>
      <c r="J27" s="174">
        <v>43474</v>
      </c>
      <c r="K27" s="147"/>
      <c r="L27" s="108"/>
      <c r="M27" s="109"/>
      <c r="N27" s="110"/>
    </row>
    <row r="28" spans="1:14">
      <c r="A28" s="118" t="s">
        <v>19</v>
      </c>
      <c r="B28" s="129">
        <v>43490</v>
      </c>
      <c r="C28" s="148" t="s">
        <v>28</v>
      </c>
      <c r="D28" s="118">
        <v>1</v>
      </c>
      <c r="E28" s="117">
        <v>810</v>
      </c>
      <c r="F28" s="118"/>
      <c r="G28" s="146" t="s">
        <v>14</v>
      </c>
      <c r="H28" s="117">
        <v>0</v>
      </c>
      <c r="I28" s="117">
        <v>810</v>
      </c>
      <c r="J28" s="174">
        <v>43474</v>
      </c>
      <c r="K28" s="147"/>
      <c r="L28" s="108"/>
      <c r="M28" s="109"/>
      <c r="N28" s="110"/>
    </row>
    <row r="29" spans="1:14">
      <c r="A29" s="119" t="s">
        <v>20</v>
      </c>
      <c r="B29" s="131">
        <v>43491</v>
      </c>
      <c r="C29" s="149" t="s">
        <v>21</v>
      </c>
      <c r="D29" s="119">
        <v>1</v>
      </c>
      <c r="E29" s="130">
        <v>405</v>
      </c>
      <c r="F29" s="119">
        <v>1</v>
      </c>
      <c r="G29" s="130" t="s">
        <v>17</v>
      </c>
      <c r="H29" s="130">
        <v>69.5</v>
      </c>
      <c r="I29" s="130">
        <v>474.5</v>
      </c>
      <c r="J29" s="119"/>
      <c r="K29" s="150" t="s">
        <v>29</v>
      </c>
      <c r="L29" s="108"/>
      <c r="M29" s="114">
        <v>10903.88</v>
      </c>
      <c r="N29" s="134">
        <f>I5+I6+I7+I8+I10+I11+I12+I13+I15+I14</f>
        <v>10903.869999999999</v>
      </c>
    </row>
    <row r="30" spans="1:14">
      <c r="A30" s="118" t="s">
        <v>22</v>
      </c>
      <c r="B30" s="129">
        <v>43492</v>
      </c>
      <c r="C30" s="117"/>
      <c r="D30" s="118"/>
      <c r="E30" s="117">
        <v>0</v>
      </c>
      <c r="F30" s="118"/>
      <c r="G30" s="146" t="s">
        <v>14</v>
      </c>
      <c r="H30" s="117">
        <v>0</v>
      </c>
      <c r="I30" s="117">
        <v>0</v>
      </c>
      <c r="J30" s="118"/>
      <c r="K30" s="147"/>
      <c r="L30" s="108"/>
      <c r="M30" s="114">
        <v>13149.38</v>
      </c>
      <c r="N30" s="173">
        <f>I17+I18+I19+I20+I21+I22+I24+I25+I26+I27+I28</f>
        <v>13149.369999999999</v>
      </c>
    </row>
    <row r="31" spans="1:14">
      <c r="A31" s="118" t="s">
        <v>23</v>
      </c>
      <c r="B31" s="129">
        <v>43493</v>
      </c>
      <c r="C31" s="148" t="s">
        <v>16</v>
      </c>
      <c r="D31" s="118">
        <v>1</v>
      </c>
      <c r="E31" s="117">
        <v>810</v>
      </c>
      <c r="F31" s="118">
        <v>1</v>
      </c>
      <c r="G31" s="117" t="s">
        <v>17</v>
      </c>
      <c r="H31" s="117">
        <v>888.29</v>
      </c>
      <c r="I31" s="117">
        <v>1698.29</v>
      </c>
      <c r="J31" s="139">
        <v>43476</v>
      </c>
      <c r="K31" s="147"/>
      <c r="L31" s="108"/>
      <c r="M31" s="114">
        <v>11774.57</v>
      </c>
      <c r="N31" s="138">
        <f>I31+I32+I33+I34+I38+I39+I41+I42+I43+I44+I45+I46</f>
        <v>11774.57</v>
      </c>
    </row>
    <row r="32" spans="1:14">
      <c r="A32" s="118" t="s">
        <v>13</v>
      </c>
      <c r="B32" s="129">
        <v>43494</v>
      </c>
      <c r="C32" s="148" t="s">
        <v>21</v>
      </c>
      <c r="D32" s="118">
        <v>1</v>
      </c>
      <c r="E32" s="117">
        <v>405</v>
      </c>
      <c r="F32" s="118">
        <v>1</v>
      </c>
      <c r="G32" s="117" t="s">
        <v>17</v>
      </c>
      <c r="H32" s="117">
        <v>69.5</v>
      </c>
      <c r="I32" s="117">
        <v>474.5</v>
      </c>
      <c r="J32" s="139">
        <v>43476</v>
      </c>
      <c r="K32" s="147"/>
      <c r="L32" s="108"/>
      <c r="M32" s="114">
        <v>10490.09</v>
      </c>
      <c r="N32" s="141">
        <f>I48+I49+I50+I51+I52+I53+I54+I55+I56+I57+I58+I60</f>
        <v>10490.08</v>
      </c>
    </row>
    <row r="33" spans="1:14">
      <c r="A33" s="118" t="s">
        <v>15</v>
      </c>
      <c r="B33" s="129">
        <v>43495</v>
      </c>
      <c r="C33" s="148" t="s">
        <v>30</v>
      </c>
      <c r="D33" s="118">
        <v>1</v>
      </c>
      <c r="E33" s="117">
        <v>810</v>
      </c>
      <c r="F33" s="118">
        <v>1</v>
      </c>
      <c r="G33" s="117" t="s">
        <v>17</v>
      </c>
      <c r="H33" s="117">
        <v>444.14</v>
      </c>
      <c r="I33" s="117">
        <v>1254.1400000000001</v>
      </c>
      <c r="J33" s="139">
        <v>43476</v>
      </c>
      <c r="K33" s="147"/>
      <c r="L33" s="108"/>
      <c r="M33" s="114">
        <v>9680.07</v>
      </c>
      <c r="N33" s="145">
        <f>I62+I63+I64+I65+I69+I70+I75+I76+I77</f>
        <v>9680.07</v>
      </c>
    </row>
    <row r="34" spans="1:14">
      <c r="A34" s="118" t="s">
        <v>18</v>
      </c>
      <c r="B34" s="129">
        <v>43496</v>
      </c>
      <c r="C34" s="148" t="s">
        <v>31</v>
      </c>
      <c r="D34" s="118">
        <v>1</v>
      </c>
      <c r="E34" s="117">
        <v>810</v>
      </c>
      <c r="F34" s="118">
        <v>1</v>
      </c>
      <c r="G34" s="117" t="s">
        <v>17</v>
      </c>
      <c r="H34" s="117">
        <v>810</v>
      </c>
      <c r="I34" s="117">
        <v>1620</v>
      </c>
      <c r="J34" s="139">
        <v>43476</v>
      </c>
      <c r="K34" s="147"/>
      <c r="L34" s="108"/>
      <c r="M34" s="109"/>
      <c r="N34" s="110"/>
    </row>
    <row r="35" spans="1:14">
      <c r="A35" s="123"/>
      <c r="B35" s="123"/>
      <c r="C35" s="123"/>
      <c r="D35" s="123">
        <v>25</v>
      </c>
      <c r="E35" s="123" t="s">
        <v>32</v>
      </c>
      <c r="F35" s="243">
        <v>19</v>
      </c>
      <c r="G35" s="243"/>
      <c r="H35" s="123" t="s">
        <v>33</v>
      </c>
      <c r="I35" s="123" t="s">
        <v>34</v>
      </c>
      <c r="J35" s="123"/>
      <c r="K35" s="123"/>
      <c r="L35" s="112">
        <v>55997.96</v>
      </c>
      <c r="M35" s="114">
        <f>M29+M30+M31+M32+M33</f>
        <v>55997.99</v>
      </c>
      <c r="N35" s="137">
        <f>N29+N30+N31+N32+N33</f>
        <v>55997.96</v>
      </c>
    </row>
    <row r="36" spans="1:14">
      <c r="A36" s="123"/>
      <c r="B36" s="123"/>
      <c r="C36" s="123"/>
      <c r="D36" s="243"/>
      <c r="E36" s="243"/>
      <c r="F36" s="243"/>
      <c r="G36" s="243"/>
      <c r="H36" s="123"/>
      <c r="I36" s="123"/>
      <c r="J36" s="123"/>
      <c r="K36" s="123"/>
      <c r="L36" s="108"/>
      <c r="M36" s="109"/>
      <c r="N36" s="110"/>
    </row>
    <row r="37" spans="1:14">
      <c r="A37" s="116" t="s">
        <v>1</v>
      </c>
      <c r="B37" s="116" t="s">
        <v>35</v>
      </c>
      <c r="C37" s="116" t="s">
        <v>3</v>
      </c>
      <c r="D37" s="116" t="s">
        <v>4</v>
      </c>
      <c r="E37" s="116" t="s">
        <v>5</v>
      </c>
      <c r="F37" s="116" t="s">
        <v>4</v>
      </c>
      <c r="G37" s="116"/>
      <c r="H37" s="116" t="s">
        <v>6</v>
      </c>
      <c r="I37" s="116" t="s">
        <v>7</v>
      </c>
      <c r="J37" s="116" t="s">
        <v>8</v>
      </c>
      <c r="K37" s="116" t="s">
        <v>9</v>
      </c>
      <c r="L37" s="108"/>
      <c r="M37" s="109"/>
      <c r="N37" s="110"/>
    </row>
    <row r="38" spans="1:14">
      <c r="A38" s="117" t="s">
        <v>19</v>
      </c>
      <c r="B38" s="129">
        <v>43497</v>
      </c>
      <c r="C38" s="148" t="s">
        <v>31</v>
      </c>
      <c r="D38" s="117">
        <v>1</v>
      </c>
      <c r="E38" s="117">
        <v>810</v>
      </c>
      <c r="F38" s="118"/>
      <c r="G38" s="146" t="s">
        <v>14</v>
      </c>
      <c r="H38" s="117">
        <v>0</v>
      </c>
      <c r="I38" s="117">
        <v>810</v>
      </c>
      <c r="J38" s="139">
        <v>43476</v>
      </c>
      <c r="K38" s="147"/>
      <c r="L38" s="108"/>
      <c r="M38" s="109"/>
      <c r="N38" s="110"/>
    </row>
    <row r="39" spans="1:14">
      <c r="A39" s="117" t="s">
        <v>20</v>
      </c>
      <c r="B39" s="129">
        <v>43498</v>
      </c>
      <c r="C39" s="151" t="s">
        <v>31</v>
      </c>
      <c r="D39" s="118">
        <v>1</v>
      </c>
      <c r="E39" s="117">
        <v>810</v>
      </c>
      <c r="F39" s="118"/>
      <c r="G39" s="146" t="s">
        <v>14</v>
      </c>
      <c r="H39" s="117">
        <v>0</v>
      </c>
      <c r="I39" s="117">
        <v>810</v>
      </c>
      <c r="J39" s="139">
        <v>43476</v>
      </c>
      <c r="K39" s="147"/>
      <c r="L39" s="108"/>
      <c r="M39" s="109"/>
      <c r="N39" s="110"/>
    </row>
    <row r="40" spans="1:14">
      <c r="A40" s="117" t="s">
        <v>22</v>
      </c>
      <c r="B40" s="129">
        <v>43499</v>
      </c>
      <c r="C40" s="118"/>
      <c r="D40" s="118"/>
      <c r="E40" s="117">
        <v>0</v>
      </c>
      <c r="F40" s="118"/>
      <c r="G40" s="146" t="s">
        <v>14</v>
      </c>
      <c r="H40" s="117">
        <v>0</v>
      </c>
      <c r="I40" s="117">
        <v>0</v>
      </c>
      <c r="J40" s="120"/>
      <c r="K40" s="147"/>
      <c r="L40" s="108"/>
      <c r="M40" s="109"/>
      <c r="N40" s="110"/>
    </row>
    <row r="41" spans="1:14">
      <c r="A41" s="117" t="s">
        <v>23</v>
      </c>
      <c r="B41" s="129">
        <v>43500</v>
      </c>
      <c r="C41" s="148" t="s">
        <v>21</v>
      </c>
      <c r="D41" s="118">
        <v>1</v>
      </c>
      <c r="E41" s="117">
        <v>405</v>
      </c>
      <c r="F41" s="118">
        <v>1</v>
      </c>
      <c r="G41" s="117" t="s">
        <v>17</v>
      </c>
      <c r="H41" s="117">
        <v>69.5</v>
      </c>
      <c r="I41" s="117">
        <v>474.5</v>
      </c>
      <c r="J41" s="139">
        <v>43476</v>
      </c>
      <c r="K41" s="147"/>
      <c r="L41" s="108"/>
      <c r="M41" s="109"/>
      <c r="N41" s="110"/>
    </row>
    <row r="42" spans="1:14">
      <c r="A42" s="117" t="s">
        <v>13</v>
      </c>
      <c r="B42" s="129">
        <v>43501</v>
      </c>
      <c r="C42" s="148" t="s">
        <v>16</v>
      </c>
      <c r="D42" s="118">
        <v>1</v>
      </c>
      <c r="E42" s="117">
        <v>810</v>
      </c>
      <c r="F42" s="118">
        <v>1</v>
      </c>
      <c r="G42" s="117" t="s">
        <v>17</v>
      </c>
      <c r="H42" s="117">
        <v>444.14</v>
      </c>
      <c r="I42" s="117">
        <v>1254.1400000000001</v>
      </c>
      <c r="J42" s="139">
        <v>43476</v>
      </c>
      <c r="K42" s="147"/>
      <c r="L42" s="108"/>
      <c r="M42" s="109"/>
      <c r="N42" s="110"/>
    </row>
    <row r="43" spans="1:14">
      <c r="A43" s="117" t="s">
        <v>15</v>
      </c>
      <c r="B43" s="129">
        <v>43502</v>
      </c>
      <c r="C43" s="148" t="s">
        <v>16</v>
      </c>
      <c r="D43" s="118">
        <v>1</v>
      </c>
      <c r="E43" s="117">
        <v>810</v>
      </c>
      <c r="F43" s="118"/>
      <c r="G43" s="146" t="s">
        <v>14</v>
      </c>
      <c r="H43" s="117">
        <v>0</v>
      </c>
      <c r="I43" s="117">
        <v>810</v>
      </c>
      <c r="J43" s="139">
        <v>43476</v>
      </c>
      <c r="K43" s="147"/>
      <c r="L43" s="108"/>
      <c r="M43" s="109"/>
      <c r="N43" s="110"/>
    </row>
    <row r="44" spans="1:14">
      <c r="A44" s="117" t="s">
        <v>18</v>
      </c>
      <c r="B44" s="129">
        <v>43503</v>
      </c>
      <c r="C44" s="151" t="s">
        <v>24</v>
      </c>
      <c r="D44" s="118">
        <v>1</v>
      </c>
      <c r="E44" s="117">
        <v>810</v>
      </c>
      <c r="F44" s="118">
        <v>1</v>
      </c>
      <c r="G44" s="117" t="s">
        <v>17</v>
      </c>
      <c r="H44" s="117">
        <v>810</v>
      </c>
      <c r="I44" s="117">
        <v>1620</v>
      </c>
      <c r="J44" s="139">
        <v>43476</v>
      </c>
      <c r="K44" s="147"/>
      <c r="L44" s="108"/>
      <c r="M44" s="109"/>
      <c r="N44" s="110"/>
    </row>
    <row r="45" spans="1:14">
      <c r="A45" s="117" t="s">
        <v>19</v>
      </c>
      <c r="B45" s="129">
        <v>43504</v>
      </c>
      <c r="C45" s="148" t="s">
        <v>21</v>
      </c>
      <c r="D45" s="118">
        <v>1</v>
      </c>
      <c r="E45" s="117">
        <v>405</v>
      </c>
      <c r="F45" s="118">
        <v>1</v>
      </c>
      <c r="G45" s="117" t="s">
        <v>17</v>
      </c>
      <c r="H45" s="117">
        <v>69.5</v>
      </c>
      <c r="I45" s="117">
        <v>474.5</v>
      </c>
      <c r="J45" s="139">
        <v>43476</v>
      </c>
      <c r="K45" s="147"/>
      <c r="L45" s="108"/>
      <c r="M45" s="109"/>
      <c r="N45" s="110"/>
    </row>
    <row r="46" spans="1:14">
      <c r="A46" s="117" t="s">
        <v>20</v>
      </c>
      <c r="B46" s="129">
        <v>43505</v>
      </c>
      <c r="C46" s="148" t="s">
        <v>21</v>
      </c>
      <c r="D46" s="118">
        <v>1</v>
      </c>
      <c r="E46" s="117">
        <v>405</v>
      </c>
      <c r="F46" s="118">
        <v>1</v>
      </c>
      <c r="G46" s="117" t="s">
        <v>17</v>
      </c>
      <c r="H46" s="117">
        <v>69.5</v>
      </c>
      <c r="I46" s="117">
        <v>474.5</v>
      </c>
      <c r="J46" s="139">
        <v>43476</v>
      </c>
      <c r="K46" s="147"/>
      <c r="L46" s="108"/>
      <c r="M46" s="109"/>
      <c r="N46" s="110"/>
    </row>
    <row r="47" spans="1:14">
      <c r="A47" s="117" t="s">
        <v>22</v>
      </c>
      <c r="B47" s="129">
        <v>43506</v>
      </c>
      <c r="C47" s="118"/>
      <c r="D47" s="118"/>
      <c r="E47" s="117">
        <v>0</v>
      </c>
      <c r="F47" s="118"/>
      <c r="G47" s="146" t="s">
        <v>14</v>
      </c>
      <c r="H47" s="117">
        <v>0</v>
      </c>
      <c r="I47" s="117">
        <v>0</v>
      </c>
      <c r="J47" s="120"/>
      <c r="K47" s="147"/>
      <c r="L47" s="108"/>
      <c r="M47" s="109"/>
      <c r="N47" s="110"/>
    </row>
    <row r="48" spans="1:14">
      <c r="A48" s="117" t="s">
        <v>23</v>
      </c>
      <c r="B48" s="129">
        <v>43507</v>
      </c>
      <c r="C48" s="148" t="s">
        <v>21</v>
      </c>
      <c r="D48" s="118">
        <v>1</v>
      </c>
      <c r="E48" s="117">
        <v>405</v>
      </c>
      <c r="F48" s="118">
        <v>1</v>
      </c>
      <c r="G48" s="117" t="s">
        <v>17</v>
      </c>
      <c r="H48" s="117">
        <v>69.5</v>
      </c>
      <c r="I48" s="117">
        <v>474.5</v>
      </c>
      <c r="J48" s="142">
        <v>43483</v>
      </c>
      <c r="K48" s="147"/>
      <c r="L48" s="108"/>
      <c r="M48" s="109"/>
      <c r="N48" s="110"/>
    </row>
    <row r="49" spans="1:14">
      <c r="A49" s="117" t="s">
        <v>13</v>
      </c>
      <c r="B49" s="129">
        <v>43508</v>
      </c>
      <c r="C49" s="148" t="s">
        <v>16</v>
      </c>
      <c r="D49" s="118">
        <v>1</v>
      </c>
      <c r="E49" s="117">
        <v>810</v>
      </c>
      <c r="F49" s="118">
        <v>1</v>
      </c>
      <c r="G49" s="117" t="s">
        <v>17</v>
      </c>
      <c r="H49" s="117">
        <v>888.29</v>
      </c>
      <c r="I49" s="117">
        <v>1698.29</v>
      </c>
      <c r="J49" s="142">
        <v>43483</v>
      </c>
      <c r="K49" s="147"/>
      <c r="L49" s="108"/>
      <c r="M49" s="109"/>
      <c r="N49" s="110"/>
    </row>
    <row r="50" spans="1:14">
      <c r="A50" s="117" t="s">
        <v>15</v>
      </c>
      <c r="B50" s="129">
        <v>43509</v>
      </c>
      <c r="C50" s="148" t="s">
        <v>16</v>
      </c>
      <c r="D50" s="118">
        <v>1</v>
      </c>
      <c r="E50" s="117">
        <v>810</v>
      </c>
      <c r="F50" s="118"/>
      <c r="G50" s="146" t="s">
        <v>14</v>
      </c>
      <c r="H50" s="117">
        <v>0</v>
      </c>
      <c r="I50" s="117">
        <v>810</v>
      </c>
      <c r="J50" s="142">
        <v>43483</v>
      </c>
      <c r="K50" s="147"/>
      <c r="L50" s="108"/>
      <c r="M50" s="109"/>
      <c r="N50" s="110"/>
    </row>
    <row r="51" spans="1:14">
      <c r="A51" s="117" t="s">
        <v>18</v>
      </c>
      <c r="B51" s="129">
        <v>43510</v>
      </c>
      <c r="C51" s="148" t="s">
        <v>16</v>
      </c>
      <c r="D51" s="118">
        <v>1</v>
      </c>
      <c r="E51" s="117">
        <v>810</v>
      </c>
      <c r="F51" s="118"/>
      <c r="G51" s="146" t="s">
        <v>14</v>
      </c>
      <c r="H51" s="117">
        <v>0</v>
      </c>
      <c r="I51" s="117">
        <v>810</v>
      </c>
      <c r="J51" s="142">
        <v>43483</v>
      </c>
      <c r="K51" s="147"/>
      <c r="L51" s="108"/>
      <c r="M51" s="109"/>
      <c r="N51" s="110"/>
    </row>
    <row r="52" spans="1:14">
      <c r="A52" s="117" t="s">
        <v>19</v>
      </c>
      <c r="B52" s="129">
        <v>43511</v>
      </c>
      <c r="C52" s="148" t="s">
        <v>21</v>
      </c>
      <c r="D52" s="118">
        <v>1</v>
      </c>
      <c r="E52" s="117">
        <v>405</v>
      </c>
      <c r="F52" s="118">
        <v>1</v>
      </c>
      <c r="G52" s="117" t="s">
        <v>17</v>
      </c>
      <c r="H52" s="117">
        <v>69.5</v>
      </c>
      <c r="I52" s="117">
        <v>474.5</v>
      </c>
      <c r="J52" s="142">
        <v>43483</v>
      </c>
      <c r="K52" s="147"/>
      <c r="L52" s="108"/>
      <c r="M52" s="109"/>
      <c r="N52" s="110"/>
    </row>
    <row r="53" spans="1:14">
      <c r="A53" s="117" t="s">
        <v>20</v>
      </c>
      <c r="B53" s="129">
        <v>43512</v>
      </c>
      <c r="C53" s="151" t="s">
        <v>36</v>
      </c>
      <c r="D53" s="118">
        <v>1</v>
      </c>
      <c r="E53" s="117">
        <v>810</v>
      </c>
      <c r="F53" s="118">
        <v>1</v>
      </c>
      <c r="G53" s="117" t="s">
        <v>17</v>
      </c>
      <c r="H53" s="117">
        <v>888.29</v>
      </c>
      <c r="I53" s="117">
        <v>1698.29</v>
      </c>
      <c r="J53" s="142">
        <v>43483</v>
      </c>
      <c r="K53" s="147"/>
      <c r="L53" s="108"/>
      <c r="M53" s="109"/>
      <c r="N53" s="110"/>
    </row>
    <row r="54" spans="1:14">
      <c r="A54" s="117" t="s">
        <v>22</v>
      </c>
      <c r="B54" s="129">
        <v>43513</v>
      </c>
      <c r="C54" s="151" t="s">
        <v>36</v>
      </c>
      <c r="D54" s="118">
        <v>1</v>
      </c>
      <c r="E54" s="117">
        <v>810</v>
      </c>
      <c r="F54" s="118"/>
      <c r="G54" s="146" t="s">
        <v>14</v>
      </c>
      <c r="H54" s="117">
        <v>0</v>
      </c>
      <c r="I54" s="117">
        <v>810</v>
      </c>
      <c r="J54" s="142">
        <v>43483</v>
      </c>
      <c r="K54" s="147"/>
      <c r="L54" s="108"/>
      <c r="M54" s="109"/>
      <c r="N54" s="110"/>
    </row>
    <row r="55" spans="1:14">
      <c r="A55" s="117" t="s">
        <v>23</v>
      </c>
      <c r="B55" s="129">
        <v>43514</v>
      </c>
      <c r="C55" s="151" t="s">
        <v>36</v>
      </c>
      <c r="D55" s="118">
        <v>1</v>
      </c>
      <c r="E55" s="117">
        <v>810</v>
      </c>
      <c r="F55" s="118"/>
      <c r="G55" s="146" t="s">
        <v>14</v>
      </c>
      <c r="H55" s="117">
        <v>0</v>
      </c>
      <c r="I55" s="117">
        <v>810</v>
      </c>
      <c r="J55" s="142">
        <v>43483</v>
      </c>
      <c r="K55" s="147"/>
      <c r="L55" s="108"/>
      <c r="M55" s="109"/>
      <c r="N55" s="110"/>
    </row>
    <row r="56" spans="1:14">
      <c r="A56" s="117" t="s">
        <v>13</v>
      </c>
      <c r="B56" s="129">
        <v>43515</v>
      </c>
      <c r="C56" s="151" t="s">
        <v>36</v>
      </c>
      <c r="D56" s="118">
        <v>1</v>
      </c>
      <c r="E56" s="117">
        <v>810</v>
      </c>
      <c r="F56" s="118"/>
      <c r="G56" s="146" t="s">
        <v>14</v>
      </c>
      <c r="H56" s="117">
        <v>0</v>
      </c>
      <c r="I56" s="117">
        <v>810</v>
      </c>
      <c r="J56" s="142">
        <v>43483</v>
      </c>
      <c r="K56" s="147"/>
      <c r="L56" s="108"/>
      <c r="M56" s="109"/>
      <c r="N56" s="110"/>
    </row>
    <row r="57" spans="1:14">
      <c r="A57" s="117" t="s">
        <v>15</v>
      </c>
      <c r="B57" s="129">
        <v>43516</v>
      </c>
      <c r="C57" s="148" t="s">
        <v>16</v>
      </c>
      <c r="D57" s="118">
        <v>1</v>
      </c>
      <c r="E57" s="117">
        <v>810</v>
      </c>
      <c r="F57" s="118"/>
      <c r="G57" s="146" t="s">
        <v>14</v>
      </c>
      <c r="H57" s="117">
        <v>0</v>
      </c>
      <c r="I57" s="117">
        <v>810</v>
      </c>
      <c r="J57" s="142">
        <v>43483</v>
      </c>
      <c r="K57" s="147"/>
      <c r="L57" s="108"/>
      <c r="M57" s="109"/>
      <c r="N57" s="110"/>
    </row>
    <row r="58" spans="1:14">
      <c r="A58" s="117" t="s">
        <v>18</v>
      </c>
      <c r="B58" s="129">
        <v>43517</v>
      </c>
      <c r="C58" s="148" t="s">
        <v>37</v>
      </c>
      <c r="D58" s="118">
        <v>1</v>
      </c>
      <c r="E58" s="117">
        <v>810</v>
      </c>
      <c r="F58" s="118"/>
      <c r="G58" s="146" t="s">
        <v>14</v>
      </c>
      <c r="H58" s="117">
        <v>0</v>
      </c>
      <c r="I58" s="117">
        <v>810</v>
      </c>
      <c r="J58" s="142">
        <v>43483</v>
      </c>
      <c r="K58" s="147"/>
      <c r="L58" s="108"/>
      <c r="M58" s="109"/>
      <c r="N58" s="110"/>
    </row>
    <row r="59" spans="1:14">
      <c r="A59" s="130" t="s">
        <v>19</v>
      </c>
      <c r="B59" s="131">
        <v>43518</v>
      </c>
      <c r="C59" s="149" t="s">
        <v>16</v>
      </c>
      <c r="D59" s="119">
        <v>1</v>
      </c>
      <c r="E59" s="130">
        <v>810</v>
      </c>
      <c r="F59" s="119"/>
      <c r="G59" s="152" t="s">
        <v>14</v>
      </c>
      <c r="H59" s="130">
        <v>0</v>
      </c>
      <c r="I59" s="130">
        <v>810</v>
      </c>
      <c r="J59" s="122"/>
      <c r="K59" s="150" t="s">
        <v>29</v>
      </c>
      <c r="L59" s="108"/>
      <c r="M59" s="109"/>
      <c r="N59" s="110"/>
    </row>
    <row r="60" spans="1:14">
      <c r="A60" s="117" t="s">
        <v>20</v>
      </c>
      <c r="B60" s="129">
        <v>43519</v>
      </c>
      <c r="C60" s="148" t="s">
        <v>21</v>
      </c>
      <c r="D60" s="118">
        <v>1</v>
      </c>
      <c r="E60" s="117">
        <v>405</v>
      </c>
      <c r="F60" s="118">
        <v>1</v>
      </c>
      <c r="G60" s="117" t="s">
        <v>17</v>
      </c>
      <c r="H60" s="117">
        <v>69.5</v>
      </c>
      <c r="I60" s="117">
        <v>474.5</v>
      </c>
      <c r="J60" s="142">
        <v>43483</v>
      </c>
      <c r="K60" s="147"/>
      <c r="L60" s="108"/>
      <c r="M60" s="114">
        <v>12998.38</v>
      </c>
      <c r="N60" s="177">
        <f>I79+I80+I81+I82+E83+I84+I86+I87+I88+I89+I90+I91</f>
        <v>12998.369999999999</v>
      </c>
    </row>
    <row r="61" spans="1:14">
      <c r="A61" s="117" t="s">
        <v>22</v>
      </c>
      <c r="B61" s="129">
        <v>43520</v>
      </c>
      <c r="C61" s="118"/>
      <c r="D61" s="118"/>
      <c r="E61" s="117">
        <v>0</v>
      </c>
      <c r="F61" s="118"/>
      <c r="G61" s="146" t="s">
        <v>14</v>
      </c>
      <c r="H61" s="117">
        <v>0</v>
      </c>
      <c r="I61" s="117">
        <v>0</v>
      </c>
      <c r="J61" s="120"/>
      <c r="K61" s="147"/>
      <c r="L61" s="108"/>
      <c r="M61" s="114">
        <v>11378.38</v>
      </c>
      <c r="N61" s="179">
        <f>I93+I94+I95+I96+I98+I103+I104+I105+I106+I107+I108</f>
        <v>11378.369999999999</v>
      </c>
    </row>
    <row r="62" spans="1:14">
      <c r="A62" s="117" t="s">
        <v>23</v>
      </c>
      <c r="B62" s="129">
        <v>43521</v>
      </c>
      <c r="C62" s="148" t="s">
        <v>16</v>
      </c>
      <c r="D62" s="118">
        <v>1</v>
      </c>
      <c r="E62" s="117">
        <v>810</v>
      </c>
      <c r="F62" s="118">
        <v>1</v>
      </c>
      <c r="G62" s="117" t="s">
        <v>17</v>
      </c>
      <c r="H62" s="117">
        <v>444.14</v>
      </c>
      <c r="I62" s="117">
        <v>1254.1400000000001</v>
      </c>
      <c r="J62" s="144">
        <v>43490</v>
      </c>
      <c r="K62" s="147"/>
      <c r="L62" s="108"/>
      <c r="M62" s="114">
        <v>12089.18</v>
      </c>
      <c r="N62" s="181">
        <f>I110+I111+I112+I113+I114+I115+I117+I118+I119+I120</f>
        <v>12089.169999999998</v>
      </c>
    </row>
    <row r="63" spans="1:14">
      <c r="A63" s="117" t="s">
        <v>13</v>
      </c>
      <c r="B63" s="129">
        <v>43522</v>
      </c>
      <c r="C63" s="151" t="s">
        <v>38</v>
      </c>
      <c r="D63" s="118">
        <v>1</v>
      </c>
      <c r="E63" s="117">
        <v>810</v>
      </c>
      <c r="F63" s="118">
        <v>1</v>
      </c>
      <c r="G63" s="117" t="s">
        <v>17</v>
      </c>
      <c r="H63" s="117">
        <v>810</v>
      </c>
      <c r="I63" s="117">
        <v>1620</v>
      </c>
      <c r="J63" s="144">
        <v>43490</v>
      </c>
      <c r="K63" s="147"/>
      <c r="L63" s="108"/>
      <c r="M63" s="114">
        <v>7879.01</v>
      </c>
      <c r="N63" s="182">
        <f>I124+I125+I126+I127+I128+I129</f>
        <v>7879.01</v>
      </c>
    </row>
    <row r="64" spans="1:14">
      <c r="A64" s="117" t="s">
        <v>15</v>
      </c>
      <c r="B64" s="129">
        <v>43523</v>
      </c>
      <c r="C64" s="148" t="s">
        <v>21</v>
      </c>
      <c r="D64" s="118">
        <v>1</v>
      </c>
      <c r="E64" s="117">
        <v>405</v>
      </c>
      <c r="F64" s="118">
        <v>1</v>
      </c>
      <c r="G64" s="117" t="s">
        <v>17</v>
      </c>
      <c r="H64" s="117">
        <v>69.5</v>
      </c>
      <c r="I64" s="117">
        <v>474.5</v>
      </c>
      <c r="J64" s="144">
        <v>43490</v>
      </c>
      <c r="K64" s="147"/>
      <c r="L64" s="108"/>
      <c r="M64" s="114">
        <v>6069.33</v>
      </c>
      <c r="N64" s="186">
        <f>I131+I132+I137+I138+I139</f>
        <v>6069.32</v>
      </c>
    </row>
    <row r="65" spans="1:14">
      <c r="A65" s="117" t="s">
        <v>18</v>
      </c>
      <c r="B65" s="129">
        <v>43524</v>
      </c>
      <c r="C65" s="148" t="s">
        <v>16</v>
      </c>
      <c r="D65" s="118">
        <v>1</v>
      </c>
      <c r="E65" s="117">
        <v>810</v>
      </c>
      <c r="F65" s="118">
        <v>1</v>
      </c>
      <c r="G65" s="117" t="s">
        <v>17</v>
      </c>
      <c r="H65" s="117">
        <v>888.29</v>
      </c>
      <c r="I65" s="117">
        <v>1698.29</v>
      </c>
      <c r="J65" s="144">
        <v>43490</v>
      </c>
      <c r="K65" s="147"/>
      <c r="L65" s="108"/>
      <c r="M65" s="109"/>
      <c r="N65" s="110"/>
    </row>
    <row r="66" spans="1:14">
      <c r="A66" s="123"/>
      <c r="B66" s="123"/>
      <c r="C66" s="123"/>
      <c r="D66" s="123"/>
      <c r="E66" s="123" t="s">
        <v>39</v>
      </c>
      <c r="F66" s="243">
        <v>14</v>
      </c>
      <c r="G66" s="243"/>
      <c r="H66" s="123" t="s">
        <v>40</v>
      </c>
      <c r="I66" s="123" t="s">
        <v>41</v>
      </c>
      <c r="J66" s="123"/>
      <c r="K66" s="123"/>
      <c r="L66" s="112">
        <v>50414.239999999998</v>
      </c>
      <c r="M66" s="114">
        <f>M60+M61+M62+M63+M64</f>
        <v>50414.280000000006</v>
      </c>
      <c r="N66" s="110">
        <f>N60+N61+N62+N63+N64</f>
        <v>50414.239999999998</v>
      </c>
    </row>
    <row r="67" spans="1:14">
      <c r="A67" s="123"/>
      <c r="B67" s="123"/>
      <c r="C67" s="123"/>
      <c r="D67" s="243"/>
      <c r="E67" s="243"/>
      <c r="F67" s="243"/>
      <c r="G67" s="243"/>
      <c r="H67" s="123"/>
      <c r="I67" s="123"/>
      <c r="J67" s="123"/>
      <c r="K67" s="123"/>
      <c r="L67" s="108"/>
      <c r="M67" s="109"/>
      <c r="N67" s="110"/>
    </row>
    <row r="68" spans="1:14">
      <c r="A68" s="116" t="s">
        <v>1</v>
      </c>
      <c r="B68" s="116" t="s">
        <v>42</v>
      </c>
      <c r="C68" s="116" t="s">
        <v>3</v>
      </c>
      <c r="D68" s="116" t="s">
        <v>4</v>
      </c>
      <c r="E68" s="116" t="s">
        <v>5</v>
      </c>
      <c r="F68" s="116" t="s">
        <v>4</v>
      </c>
      <c r="G68" s="116"/>
      <c r="H68" s="116" t="s">
        <v>6</v>
      </c>
      <c r="I68" s="116" t="s">
        <v>7</v>
      </c>
      <c r="J68" s="124" t="s">
        <v>8</v>
      </c>
      <c r="K68" s="116" t="s">
        <v>9</v>
      </c>
      <c r="L68" s="108"/>
      <c r="M68" s="109"/>
      <c r="N68" s="110"/>
    </row>
    <row r="69" spans="1:14">
      <c r="A69" s="117" t="s">
        <v>19</v>
      </c>
      <c r="B69" s="129">
        <v>43525</v>
      </c>
      <c r="C69" s="148" t="s">
        <v>16</v>
      </c>
      <c r="D69" s="117">
        <v>1</v>
      </c>
      <c r="E69" s="117">
        <v>810</v>
      </c>
      <c r="F69" s="118"/>
      <c r="G69" s="146" t="s">
        <v>14</v>
      </c>
      <c r="H69" s="117">
        <v>0</v>
      </c>
      <c r="I69" s="117">
        <v>810</v>
      </c>
      <c r="J69" s="144">
        <v>43490</v>
      </c>
      <c r="K69" s="147"/>
      <c r="L69" s="108"/>
      <c r="M69" s="109"/>
      <c r="N69" s="110"/>
    </row>
    <row r="70" spans="1:14">
      <c r="A70" s="117" t="s">
        <v>20</v>
      </c>
      <c r="B70" s="129">
        <v>43526</v>
      </c>
      <c r="C70" s="148" t="s">
        <v>21</v>
      </c>
      <c r="D70" s="118">
        <v>1</v>
      </c>
      <c r="E70" s="117">
        <v>405</v>
      </c>
      <c r="F70" s="118">
        <v>1</v>
      </c>
      <c r="G70" s="117" t="s">
        <v>17</v>
      </c>
      <c r="H70" s="117">
        <v>69.5</v>
      </c>
      <c r="I70" s="117">
        <v>474.5</v>
      </c>
      <c r="J70" s="144">
        <v>43490</v>
      </c>
      <c r="K70" s="147"/>
      <c r="L70" s="108"/>
      <c r="M70" s="109"/>
      <c r="N70" s="110"/>
    </row>
    <row r="71" spans="1:14">
      <c r="A71" s="117" t="s">
        <v>22</v>
      </c>
      <c r="B71" s="129">
        <v>43527</v>
      </c>
      <c r="C71" s="118"/>
      <c r="D71" s="118"/>
      <c r="E71" s="117">
        <v>0</v>
      </c>
      <c r="F71" s="118"/>
      <c r="G71" s="146" t="s">
        <v>14</v>
      </c>
      <c r="H71" s="117">
        <v>0</v>
      </c>
      <c r="I71" s="117">
        <v>0</v>
      </c>
      <c r="J71" s="120"/>
      <c r="K71" s="147"/>
      <c r="L71" s="108"/>
      <c r="M71" s="109"/>
      <c r="N71" s="110"/>
    </row>
    <row r="72" spans="1:14">
      <c r="A72" s="117" t="s">
        <v>23</v>
      </c>
      <c r="B72" s="129">
        <v>43528</v>
      </c>
      <c r="C72" s="118"/>
      <c r="D72" s="118"/>
      <c r="E72" s="117">
        <v>0</v>
      </c>
      <c r="F72" s="118"/>
      <c r="G72" s="146" t="s">
        <v>14</v>
      </c>
      <c r="H72" s="117">
        <v>0</v>
      </c>
      <c r="I72" s="117">
        <v>0</v>
      </c>
      <c r="J72" s="120"/>
      <c r="K72" s="147"/>
      <c r="L72" s="108"/>
      <c r="M72" s="109"/>
      <c r="N72" s="110"/>
    </row>
    <row r="73" spans="1:14">
      <c r="A73" s="117" t="s">
        <v>13</v>
      </c>
      <c r="B73" s="129">
        <v>43529</v>
      </c>
      <c r="C73" s="118"/>
      <c r="D73" s="118"/>
      <c r="E73" s="117">
        <v>0</v>
      </c>
      <c r="F73" s="118"/>
      <c r="G73" s="146" t="s">
        <v>14</v>
      </c>
      <c r="H73" s="117">
        <v>0</v>
      </c>
      <c r="I73" s="117">
        <v>0</v>
      </c>
      <c r="J73" s="120"/>
      <c r="K73" s="147"/>
      <c r="L73" s="108"/>
      <c r="M73" s="109"/>
      <c r="N73" s="110"/>
    </row>
    <row r="74" spans="1:14">
      <c r="A74" s="117" t="s">
        <v>15</v>
      </c>
      <c r="B74" s="129">
        <v>43530</v>
      </c>
      <c r="C74" s="118"/>
      <c r="D74" s="118"/>
      <c r="E74" s="117">
        <v>0</v>
      </c>
      <c r="F74" s="118"/>
      <c r="G74" s="146" t="s">
        <v>14</v>
      </c>
      <c r="H74" s="117">
        <v>0</v>
      </c>
      <c r="I74" s="117">
        <v>0</v>
      </c>
      <c r="J74" s="120"/>
      <c r="K74" s="147"/>
      <c r="L74" s="108"/>
      <c r="M74" s="109"/>
      <c r="N74" s="110"/>
    </row>
    <row r="75" spans="1:14">
      <c r="A75" s="117" t="s">
        <v>18</v>
      </c>
      <c r="B75" s="129">
        <v>43531</v>
      </c>
      <c r="C75" s="151" t="s">
        <v>24</v>
      </c>
      <c r="D75" s="118">
        <v>1</v>
      </c>
      <c r="E75" s="117">
        <v>810</v>
      </c>
      <c r="F75" s="118">
        <v>1</v>
      </c>
      <c r="G75" s="117" t="s">
        <v>17</v>
      </c>
      <c r="H75" s="117">
        <v>810</v>
      </c>
      <c r="I75" s="117">
        <v>1620</v>
      </c>
      <c r="J75" s="144">
        <v>43490</v>
      </c>
      <c r="K75" s="147"/>
      <c r="L75" s="108"/>
      <c r="M75" s="109"/>
      <c r="N75" s="110"/>
    </row>
    <row r="76" spans="1:14">
      <c r="A76" s="117" t="s">
        <v>19</v>
      </c>
      <c r="B76" s="129">
        <v>43532</v>
      </c>
      <c r="C76" s="148" t="s">
        <v>16</v>
      </c>
      <c r="D76" s="118">
        <v>1</v>
      </c>
      <c r="E76" s="117">
        <v>810</v>
      </c>
      <c r="F76" s="118">
        <v>1</v>
      </c>
      <c r="G76" s="117" t="s">
        <v>17</v>
      </c>
      <c r="H76" s="117">
        <v>444.14</v>
      </c>
      <c r="I76" s="117">
        <v>1254.1400000000001</v>
      </c>
      <c r="J76" s="144">
        <v>43490</v>
      </c>
      <c r="K76" s="147"/>
      <c r="L76" s="108"/>
      <c r="M76" s="109"/>
      <c r="N76" s="110"/>
    </row>
    <row r="77" spans="1:14">
      <c r="A77" s="117" t="s">
        <v>20</v>
      </c>
      <c r="B77" s="129">
        <v>43533</v>
      </c>
      <c r="C77" s="148" t="s">
        <v>21</v>
      </c>
      <c r="D77" s="118">
        <v>1</v>
      </c>
      <c r="E77" s="117">
        <v>405</v>
      </c>
      <c r="F77" s="118">
        <v>1</v>
      </c>
      <c r="G77" s="117" t="s">
        <v>17</v>
      </c>
      <c r="H77" s="117">
        <v>69.5</v>
      </c>
      <c r="I77" s="117">
        <v>474.5</v>
      </c>
      <c r="J77" s="144">
        <v>43490</v>
      </c>
      <c r="K77" s="147"/>
      <c r="L77" s="108"/>
      <c r="M77" s="109"/>
      <c r="N77" s="110"/>
    </row>
    <row r="78" spans="1:14">
      <c r="A78" s="117" t="s">
        <v>22</v>
      </c>
      <c r="B78" s="129">
        <v>43534</v>
      </c>
      <c r="C78" s="118"/>
      <c r="D78" s="118"/>
      <c r="E78" s="117">
        <v>0</v>
      </c>
      <c r="F78" s="118"/>
      <c r="G78" s="146" t="s">
        <v>14</v>
      </c>
      <c r="H78" s="117">
        <v>0</v>
      </c>
      <c r="I78" s="117">
        <v>0</v>
      </c>
      <c r="J78" s="120"/>
      <c r="K78" s="147"/>
      <c r="L78" s="108"/>
      <c r="M78" s="109"/>
      <c r="N78" s="110"/>
    </row>
    <row r="79" spans="1:14">
      <c r="A79" s="117" t="s">
        <v>23</v>
      </c>
      <c r="B79" s="129">
        <v>43535</v>
      </c>
      <c r="C79" s="151" t="s">
        <v>16</v>
      </c>
      <c r="D79" s="118">
        <v>1</v>
      </c>
      <c r="E79" s="117">
        <v>810</v>
      </c>
      <c r="F79" s="118">
        <v>1</v>
      </c>
      <c r="G79" s="117" t="s">
        <v>17</v>
      </c>
      <c r="H79" s="117">
        <v>888.29</v>
      </c>
      <c r="I79" s="117">
        <v>1698.29</v>
      </c>
      <c r="J79" s="176">
        <v>43497</v>
      </c>
      <c r="K79" s="147"/>
      <c r="L79" s="108"/>
      <c r="M79" s="109"/>
      <c r="N79" s="110"/>
    </row>
    <row r="80" spans="1:14">
      <c r="A80" s="117" t="s">
        <v>13</v>
      </c>
      <c r="B80" s="129">
        <v>43536</v>
      </c>
      <c r="C80" s="151" t="s">
        <v>43</v>
      </c>
      <c r="D80" s="118">
        <v>1</v>
      </c>
      <c r="E80" s="117">
        <v>810</v>
      </c>
      <c r="F80" s="118">
        <v>1</v>
      </c>
      <c r="G80" s="117" t="s">
        <v>17</v>
      </c>
      <c r="H80" s="117">
        <v>810</v>
      </c>
      <c r="I80" s="117">
        <v>1620</v>
      </c>
      <c r="J80" s="176">
        <v>43497</v>
      </c>
      <c r="K80" s="147"/>
      <c r="L80" s="108"/>
      <c r="M80" s="109"/>
      <c r="N80" s="110"/>
    </row>
    <row r="81" spans="1:14">
      <c r="A81" s="130" t="s">
        <v>15</v>
      </c>
      <c r="B81" s="131">
        <v>43537</v>
      </c>
      <c r="C81" s="151" t="s">
        <v>43</v>
      </c>
      <c r="D81" s="119">
        <v>1</v>
      </c>
      <c r="E81" s="130">
        <v>810</v>
      </c>
      <c r="F81" s="119"/>
      <c r="G81" s="152" t="s">
        <v>14</v>
      </c>
      <c r="H81" s="130">
        <v>0</v>
      </c>
      <c r="I81" s="130">
        <v>810</v>
      </c>
      <c r="J81" s="176">
        <v>43497</v>
      </c>
      <c r="K81" s="147"/>
      <c r="L81" s="108"/>
      <c r="M81" s="109"/>
      <c r="N81" s="110"/>
    </row>
    <row r="82" spans="1:14">
      <c r="A82" s="130" t="s">
        <v>18</v>
      </c>
      <c r="B82" s="131">
        <v>43538</v>
      </c>
      <c r="C82" s="151" t="s">
        <v>43</v>
      </c>
      <c r="D82" s="119">
        <v>1</v>
      </c>
      <c r="E82" s="130">
        <v>810</v>
      </c>
      <c r="F82" s="119"/>
      <c r="G82" s="152" t="s">
        <v>14</v>
      </c>
      <c r="H82" s="130">
        <v>0</v>
      </c>
      <c r="I82" s="130">
        <v>810</v>
      </c>
      <c r="J82" s="176">
        <v>43497</v>
      </c>
      <c r="K82" s="147"/>
      <c r="L82" s="108"/>
      <c r="M82" s="109"/>
      <c r="N82" s="110"/>
    </row>
    <row r="83" spans="1:14">
      <c r="A83" s="117" t="s">
        <v>19</v>
      </c>
      <c r="B83" s="129">
        <v>43539</v>
      </c>
      <c r="C83" s="151" t="s">
        <v>16</v>
      </c>
      <c r="D83" s="118">
        <v>1</v>
      </c>
      <c r="E83" s="178">
        <v>810</v>
      </c>
      <c r="F83" s="118">
        <v>1</v>
      </c>
      <c r="G83" s="117" t="s">
        <v>17</v>
      </c>
      <c r="H83" s="130">
        <v>888.29</v>
      </c>
      <c r="I83" s="117">
        <v>1698.29</v>
      </c>
      <c r="J83" s="176">
        <v>43497</v>
      </c>
      <c r="K83" s="147"/>
      <c r="L83" s="108"/>
      <c r="M83" s="109"/>
      <c r="N83" s="110"/>
    </row>
    <row r="84" spans="1:14">
      <c r="A84" s="117" t="s">
        <v>20</v>
      </c>
      <c r="B84" s="129">
        <v>43540</v>
      </c>
      <c r="C84" s="148" t="s">
        <v>21</v>
      </c>
      <c r="D84" s="118">
        <v>1</v>
      </c>
      <c r="E84" s="117">
        <v>405</v>
      </c>
      <c r="F84" s="118">
        <v>1</v>
      </c>
      <c r="G84" s="117" t="s">
        <v>17</v>
      </c>
      <c r="H84" s="117">
        <v>69.5</v>
      </c>
      <c r="I84" s="117">
        <v>474.5</v>
      </c>
      <c r="J84" s="176">
        <v>43497</v>
      </c>
      <c r="K84" s="147"/>
      <c r="L84" s="108"/>
      <c r="M84" s="109"/>
      <c r="N84" s="110"/>
    </row>
    <row r="85" spans="1:14">
      <c r="A85" s="117" t="s">
        <v>22</v>
      </c>
      <c r="B85" s="129">
        <v>43541</v>
      </c>
      <c r="C85" s="118"/>
      <c r="D85" s="118"/>
      <c r="E85" s="117">
        <v>0</v>
      </c>
      <c r="F85" s="118"/>
      <c r="G85" s="146" t="s">
        <v>14</v>
      </c>
      <c r="H85" s="117">
        <v>0</v>
      </c>
      <c r="I85" s="117">
        <v>0</v>
      </c>
      <c r="J85" s="120"/>
      <c r="K85" s="147"/>
      <c r="L85" s="108"/>
      <c r="M85" s="109"/>
      <c r="N85" s="110"/>
    </row>
    <row r="86" spans="1:14">
      <c r="A86" s="117" t="s">
        <v>23</v>
      </c>
      <c r="B86" s="129">
        <v>43542</v>
      </c>
      <c r="C86" s="151" t="s">
        <v>16</v>
      </c>
      <c r="D86" s="118">
        <v>1</v>
      </c>
      <c r="E86" s="117">
        <v>810</v>
      </c>
      <c r="F86" s="118">
        <v>1</v>
      </c>
      <c r="G86" s="117" t="s">
        <v>17</v>
      </c>
      <c r="H86" s="117">
        <v>888.29</v>
      </c>
      <c r="I86" s="117">
        <v>1698.29</v>
      </c>
      <c r="J86" s="176">
        <v>43497</v>
      </c>
      <c r="K86" s="147"/>
      <c r="L86" s="108"/>
      <c r="M86" s="109"/>
      <c r="N86" s="110"/>
    </row>
    <row r="87" spans="1:14">
      <c r="A87" s="117" t="s">
        <v>13</v>
      </c>
      <c r="B87" s="129">
        <v>43543</v>
      </c>
      <c r="C87" s="148" t="s">
        <v>21</v>
      </c>
      <c r="D87" s="118">
        <v>1</v>
      </c>
      <c r="E87" s="117">
        <v>405</v>
      </c>
      <c r="F87" s="118">
        <v>1</v>
      </c>
      <c r="G87" s="117" t="s">
        <v>17</v>
      </c>
      <c r="H87" s="117">
        <v>69.5</v>
      </c>
      <c r="I87" s="117">
        <v>474.5</v>
      </c>
      <c r="J87" s="176">
        <v>43497</v>
      </c>
      <c r="K87" s="147"/>
      <c r="L87" s="108"/>
      <c r="M87" s="109"/>
      <c r="N87" s="110"/>
    </row>
    <row r="88" spans="1:14">
      <c r="A88" s="117" t="s">
        <v>15</v>
      </c>
      <c r="B88" s="129">
        <v>43544</v>
      </c>
      <c r="C88" s="151" t="s">
        <v>16</v>
      </c>
      <c r="D88" s="118">
        <v>1</v>
      </c>
      <c r="E88" s="117">
        <v>810</v>
      </c>
      <c r="F88" s="118">
        <v>1</v>
      </c>
      <c r="G88" s="117" t="s">
        <v>17</v>
      </c>
      <c r="H88" s="117">
        <v>888.29</v>
      </c>
      <c r="I88" s="117">
        <v>1698.29</v>
      </c>
      <c r="J88" s="176">
        <v>43497</v>
      </c>
      <c r="K88" s="147"/>
      <c r="L88" s="108"/>
      <c r="M88" s="109"/>
      <c r="N88" s="110"/>
    </row>
    <row r="89" spans="1:14">
      <c r="A89" s="117" t="s">
        <v>18</v>
      </c>
      <c r="B89" s="129">
        <v>43545</v>
      </c>
      <c r="C89" s="151" t="s">
        <v>16</v>
      </c>
      <c r="D89" s="118">
        <v>1</v>
      </c>
      <c r="E89" s="117">
        <v>810</v>
      </c>
      <c r="F89" s="118"/>
      <c r="G89" s="146" t="s">
        <v>14</v>
      </c>
      <c r="H89" s="117">
        <v>0</v>
      </c>
      <c r="I89" s="117">
        <v>810</v>
      </c>
      <c r="J89" s="176">
        <v>43497</v>
      </c>
      <c r="K89" s="147"/>
      <c r="L89" s="108"/>
      <c r="M89" s="109"/>
      <c r="N89" s="110"/>
    </row>
    <row r="90" spans="1:14">
      <c r="A90" s="117" t="s">
        <v>19</v>
      </c>
      <c r="B90" s="129">
        <v>43546</v>
      </c>
      <c r="C90" s="151" t="s">
        <v>24</v>
      </c>
      <c r="D90" s="118">
        <v>1</v>
      </c>
      <c r="E90" s="117">
        <v>810</v>
      </c>
      <c r="F90" s="118">
        <v>1</v>
      </c>
      <c r="G90" s="117" t="s">
        <v>17</v>
      </c>
      <c r="H90" s="117">
        <v>810</v>
      </c>
      <c r="I90" s="117">
        <v>1620</v>
      </c>
      <c r="J90" s="176">
        <v>43497</v>
      </c>
      <c r="K90" s="147"/>
      <c r="L90" s="108"/>
      <c r="M90" s="109"/>
      <c r="N90" s="110"/>
    </row>
    <row r="91" spans="1:14">
      <c r="A91" s="117" t="s">
        <v>20</v>
      </c>
      <c r="B91" s="129">
        <v>43547</v>
      </c>
      <c r="C91" s="148" t="s">
        <v>21</v>
      </c>
      <c r="D91" s="118">
        <v>1</v>
      </c>
      <c r="E91" s="117">
        <v>405</v>
      </c>
      <c r="F91" s="118">
        <v>1</v>
      </c>
      <c r="G91" s="117" t="s">
        <v>17</v>
      </c>
      <c r="H91" s="117">
        <v>69.5</v>
      </c>
      <c r="I91" s="117">
        <v>474.5</v>
      </c>
      <c r="J91" s="176">
        <v>43497</v>
      </c>
      <c r="K91" s="147"/>
      <c r="L91" s="108"/>
      <c r="M91" s="109"/>
      <c r="N91" s="110"/>
    </row>
    <row r="92" spans="1:14">
      <c r="A92" s="117" t="s">
        <v>22</v>
      </c>
      <c r="B92" s="129">
        <v>43548</v>
      </c>
      <c r="C92" s="118"/>
      <c r="D92" s="118"/>
      <c r="E92" s="117">
        <v>0</v>
      </c>
      <c r="F92" s="118"/>
      <c r="G92" s="146" t="s">
        <v>14</v>
      </c>
      <c r="H92" s="117">
        <v>0</v>
      </c>
      <c r="I92" s="117">
        <v>0</v>
      </c>
      <c r="J92" s="120"/>
      <c r="K92" s="147"/>
      <c r="L92" s="108"/>
      <c r="M92" s="109"/>
      <c r="N92" s="110"/>
    </row>
    <row r="93" spans="1:14">
      <c r="A93" s="117" t="s">
        <v>23</v>
      </c>
      <c r="B93" s="129">
        <v>43549</v>
      </c>
      <c r="C93" s="151" t="s">
        <v>16</v>
      </c>
      <c r="D93" s="118">
        <v>1</v>
      </c>
      <c r="E93" s="117">
        <v>810</v>
      </c>
      <c r="F93" s="118">
        <v>1</v>
      </c>
      <c r="G93" s="117" t="s">
        <v>17</v>
      </c>
      <c r="H93" s="117">
        <v>888.29</v>
      </c>
      <c r="I93" s="117">
        <v>1698.29</v>
      </c>
      <c r="J93" s="180">
        <v>43504</v>
      </c>
      <c r="K93" s="147"/>
      <c r="L93" s="108"/>
      <c r="M93" s="109"/>
      <c r="N93" s="110"/>
    </row>
    <row r="94" spans="1:14">
      <c r="A94" s="117" t="s">
        <v>13</v>
      </c>
      <c r="B94" s="129">
        <v>43550</v>
      </c>
      <c r="C94" s="148" t="s">
        <v>21</v>
      </c>
      <c r="D94" s="118">
        <v>1</v>
      </c>
      <c r="E94" s="117">
        <v>405</v>
      </c>
      <c r="F94" s="118">
        <v>1</v>
      </c>
      <c r="G94" s="117" t="s">
        <v>17</v>
      </c>
      <c r="H94" s="117">
        <v>69.5</v>
      </c>
      <c r="I94" s="117">
        <v>474.5</v>
      </c>
      <c r="J94" s="180">
        <v>43504</v>
      </c>
      <c r="K94" s="147"/>
      <c r="L94" s="108"/>
      <c r="M94" s="109"/>
      <c r="N94" s="110"/>
    </row>
    <row r="95" spans="1:14">
      <c r="A95" s="117" t="s">
        <v>15</v>
      </c>
      <c r="B95" s="129">
        <v>43551</v>
      </c>
      <c r="C95" s="151" t="s">
        <v>16</v>
      </c>
      <c r="D95" s="118">
        <v>1</v>
      </c>
      <c r="E95" s="117">
        <v>810</v>
      </c>
      <c r="F95" s="118">
        <v>1</v>
      </c>
      <c r="G95" s="117" t="s">
        <v>17</v>
      </c>
      <c r="H95" s="117">
        <v>888.29</v>
      </c>
      <c r="I95" s="117">
        <v>1698.29</v>
      </c>
      <c r="J95" s="180">
        <v>43504</v>
      </c>
      <c r="K95" s="147"/>
      <c r="L95" s="108"/>
      <c r="M95" s="114">
        <v>7249.07</v>
      </c>
      <c r="N95" s="187">
        <f>I141+I142+I143+I144+I145+I146</f>
        <v>7249.06</v>
      </c>
    </row>
    <row r="96" spans="1:14">
      <c r="A96" s="117" t="s">
        <v>18</v>
      </c>
      <c r="B96" s="129">
        <v>43552</v>
      </c>
      <c r="C96" s="151" t="s">
        <v>44</v>
      </c>
      <c r="D96" s="118">
        <v>1</v>
      </c>
      <c r="E96" s="117">
        <v>810</v>
      </c>
      <c r="F96" s="118"/>
      <c r="G96" s="146" t="s">
        <v>14</v>
      </c>
      <c r="H96" s="117">
        <v>0</v>
      </c>
      <c r="I96" s="117">
        <v>810</v>
      </c>
      <c r="J96" s="180">
        <v>43504</v>
      </c>
      <c r="K96" s="147"/>
      <c r="L96" s="108"/>
      <c r="M96" s="114">
        <v>3903.07</v>
      </c>
      <c r="N96" s="190">
        <f>I149+I151+I152+I153</f>
        <v>3903.0699999999997</v>
      </c>
    </row>
    <row r="97" spans="1:14">
      <c r="A97" s="130" t="s">
        <v>19</v>
      </c>
      <c r="B97" s="131">
        <v>43553</v>
      </c>
      <c r="C97" s="153" t="s">
        <v>24</v>
      </c>
      <c r="D97" s="119">
        <v>1</v>
      </c>
      <c r="E97" s="130">
        <v>810</v>
      </c>
      <c r="F97" s="119">
        <v>1</v>
      </c>
      <c r="G97" s="130" t="s">
        <v>17</v>
      </c>
      <c r="H97" s="130">
        <v>810</v>
      </c>
      <c r="I97" s="130">
        <v>1620</v>
      </c>
      <c r="J97" s="122"/>
      <c r="K97" s="150" t="s">
        <v>45</v>
      </c>
      <c r="L97" s="108"/>
      <c r="M97" s="114">
        <v>5005.4399999999996</v>
      </c>
      <c r="N97" s="177">
        <f>I156+I157+I158+I159+I160</f>
        <v>5005.4400000000005</v>
      </c>
    </row>
    <row r="98" spans="1:14">
      <c r="A98" s="117" t="s">
        <v>20</v>
      </c>
      <c r="B98" s="129">
        <v>43554</v>
      </c>
      <c r="C98" s="148" t="s">
        <v>21</v>
      </c>
      <c r="D98" s="118">
        <v>1</v>
      </c>
      <c r="E98" s="117">
        <v>405</v>
      </c>
      <c r="F98" s="118">
        <v>1</v>
      </c>
      <c r="G98" s="117" t="s">
        <v>17</v>
      </c>
      <c r="H98" s="117">
        <v>69.5</v>
      </c>
      <c r="I98" s="117">
        <v>474.5</v>
      </c>
      <c r="J98" s="180">
        <v>43504</v>
      </c>
      <c r="K98" s="147"/>
      <c r="L98" s="108"/>
      <c r="M98" s="114">
        <v>5927.09</v>
      </c>
      <c r="N98" s="192">
        <f>I163+I164+I165+I166+I170</f>
        <v>5927.09</v>
      </c>
    </row>
    <row r="99" spans="1:14">
      <c r="A99" s="117" t="s">
        <v>22</v>
      </c>
      <c r="B99" s="129">
        <v>43555</v>
      </c>
      <c r="C99" s="118"/>
      <c r="D99" s="118"/>
      <c r="E99" s="117">
        <v>0</v>
      </c>
      <c r="F99" s="118"/>
      <c r="G99" s="146" t="s">
        <v>14</v>
      </c>
      <c r="H99" s="117">
        <v>0</v>
      </c>
      <c r="I99" s="117">
        <v>0</v>
      </c>
      <c r="J99" s="120"/>
      <c r="K99" s="147"/>
      <c r="L99" s="108"/>
      <c r="M99" s="114"/>
      <c r="N99" s="110"/>
    </row>
    <row r="100" spans="1:14">
      <c r="A100" s="123"/>
      <c r="B100" s="123"/>
      <c r="C100" s="123"/>
      <c r="D100" s="123">
        <v>23</v>
      </c>
      <c r="E100" s="123" t="s">
        <v>46</v>
      </c>
      <c r="F100" s="243">
        <v>18</v>
      </c>
      <c r="G100" s="243"/>
      <c r="H100" s="123" t="s">
        <v>47</v>
      </c>
      <c r="I100" s="123" t="s">
        <v>48</v>
      </c>
      <c r="J100" s="123"/>
      <c r="K100" s="123"/>
      <c r="L100" s="112">
        <v>22084.66</v>
      </c>
      <c r="M100" s="114">
        <f>M95+M96+M97+M98</f>
        <v>22084.67</v>
      </c>
      <c r="N100" s="110">
        <f>N95+N96+N97+N98</f>
        <v>22084.660000000003</v>
      </c>
    </row>
    <row r="101" spans="1:14">
      <c r="A101" s="123"/>
      <c r="B101" s="123"/>
      <c r="C101" s="123"/>
      <c r="D101" s="243"/>
      <c r="E101" s="243"/>
      <c r="F101" s="243"/>
      <c r="G101" s="243"/>
      <c r="H101" s="123"/>
      <c r="I101" s="123"/>
      <c r="J101" s="123"/>
      <c r="K101" s="123"/>
      <c r="L101" s="108"/>
      <c r="M101" s="109"/>
      <c r="N101" s="110"/>
    </row>
    <row r="102" spans="1:14">
      <c r="A102" s="116" t="s">
        <v>1</v>
      </c>
      <c r="B102" s="116" t="s">
        <v>49</v>
      </c>
      <c r="C102" s="116" t="s">
        <v>3</v>
      </c>
      <c r="D102" s="116" t="s">
        <v>4</v>
      </c>
      <c r="E102" s="116" t="s">
        <v>5</v>
      </c>
      <c r="F102" s="116" t="s">
        <v>4</v>
      </c>
      <c r="G102" s="116"/>
      <c r="H102" s="116" t="s">
        <v>6</v>
      </c>
      <c r="I102" s="116" t="s">
        <v>7</v>
      </c>
      <c r="J102" s="124" t="s">
        <v>8</v>
      </c>
      <c r="K102" s="116" t="s">
        <v>9</v>
      </c>
      <c r="L102" s="108"/>
      <c r="M102" s="109"/>
      <c r="N102" s="110"/>
    </row>
    <row r="103" spans="1:14">
      <c r="A103" s="117" t="s">
        <v>23</v>
      </c>
      <c r="B103" s="129">
        <v>43556</v>
      </c>
      <c r="C103" s="151" t="s">
        <v>16</v>
      </c>
      <c r="D103" s="117">
        <v>1</v>
      </c>
      <c r="E103" s="117">
        <v>810</v>
      </c>
      <c r="F103" s="118">
        <v>1</v>
      </c>
      <c r="G103" s="117" t="s">
        <v>17</v>
      </c>
      <c r="H103" s="117">
        <v>888.29</v>
      </c>
      <c r="I103" s="117">
        <v>1698.29</v>
      </c>
      <c r="J103" s="180">
        <v>43504</v>
      </c>
      <c r="K103" s="147"/>
      <c r="L103" s="108"/>
      <c r="M103" s="109"/>
      <c r="N103" s="110"/>
    </row>
    <row r="104" spans="1:14">
      <c r="A104" s="117" t="s">
        <v>13</v>
      </c>
      <c r="B104" s="129">
        <v>43557</v>
      </c>
      <c r="C104" s="151" t="s">
        <v>16</v>
      </c>
      <c r="D104" s="118">
        <v>1</v>
      </c>
      <c r="E104" s="117">
        <v>810</v>
      </c>
      <c r="F104" s="118"/>
      <c r="G104" s="146" t="s">
        <v>14</v>
      </c>
      <c r="H104" s="117">
        <v>0</v>
      </c>
      <c r="I104" s="117">
        <v>810</v>
      </c>
      <c r="J104" s="180">
        <v>43504</v>
      </c>
      <c r="K104" s="147"/>
      <c r="L104" s="108"/>
      <c r="M104" s="109"/>
      <c r="N104" s="110"/>
    </row>
    <row r="105" spans="1:14">
      <c r="A105" s="117" t="s">
        <v>15</v>
      </c>
      <c r="B105" s="129">
        <v>43558</v>
      </c>
      <c r="C105" s="151" t="s">
        <v>16</v>
      </c>
      <c r="D105" s="118">
        <v>1</v>
      </c>
      <c r="E105" s="117">
        <v>810</v>
      </c>
      <c r="F105" s="118"/>
      <c r="G105" s="146" t="s">
        <v>14</v>
      </c>
      <c r="H105" s="117">
        <v>0</v>
      </c>
      <c r="I105" s="117">
        <v>810</v>
      </c>
      <c r="J105" s="180">
        <v>43504</v>
      </c>
      <c r="K105" s="147"/>
      <c r="L105" s="108"/>
      <c r="M105" s="109"/>
      <c r="N105" s="110"/>
    </row>
    <row r="106" spans="1:14">
      <c r="A106" s="117" t="s">
        <v>18</v>
      </c>
      <c r="B106" s="129">
        <v>43559</v>
      </c>
      <c r="C106" s="151" t="s">
        <v>16</v>
      </c>
      <c r="D106" s="118">
        <v>1</v>
      </c>
      <c r="E106" s="117">
        <v>810</v>
      </c>
      <c r="F106" s="118"/>
      <c r="G106" s="146" t="s">
        <v>14</v>
      </c>
      <c r="H106" s="117">
        <v>0</v>
      </c>
      <c r="I106" s="117">
        <v>810</v>
      </c>
      <c r="J106" s="180">
        <v>43504</v>
      </c>
      <c r="K106" s="147"/>
      <c r="L106" s="108"/>
      <c r="M106" s="109"/>
      <c r="N106" s="110"/>
    </row>
    <row r="107" spans="1:14">
      <c r="A107" s="117" t="s">
        <v>19</v>
      </c>
      <c r="B107" s="129">
        <v>43560</v>
      </c>
      <c r="C107" s="151" t="s">
        <v>50</v>
      </c>
      <c r="D107" s="118">
        <v>1</v>
      </c>
      <c r="E107" s="117">
        <v>810</v>
      </c>
      <c r="F107" s="118">
        <v>1</v>
      </c>
      <c r="G107" s="117" t="s">
        <v>17</v>
      </c>
      <c r="H107" s="117">
        <v>810</v>
      </c>
      <c r="I107" s="117">
        <v>1620</v>
      </c>
      <c r="J107" s="180">
        <v>43504</v>
      </c>
      <c r="K107" s="147"/>
      <c r="L107" s="108"/>
      <c r="M107" s="109"/>
      <c r="N107" s="110"/>
    </row>
    <row r="108" spans="1:14">
      <c r="A108" s="117" t="s">
        <v>20</v>
      </c>
      <c r="B108" s="129">
        <v>43561</v>
      </c>
      <c r="C108" s="148" t="s">
        <v>21</v>
      </c>
      <c r="D108" s="118">
        <v>1</v>
      </c>
      <c r="E108" s="117">
        <v>405</v>
      </c>
      <c r="F108" s="118">
        <v>1</v>
      </c>
      <c r="G108" s="117" t="s">
        <v>17</v>
      </c>
      <c r="H108" s="117">
        <v>69.5</v>
      </c>
      <c r="I108" s="117">
        <v>474.5</v>
      </c>
      <c r="J108" s="180">
        <v>43504</v>
      </c>
      <c r="K108" s="147"/>
      <c r="L108" s="108"/>
      <c r="M108" s="109"/>
      <c r="N108" s="110"/>
    </row>
    <row r="109" spans="1:14">
      <c r="A109" s="117" t="s">
        <v>22</v>
      </c>
      <c r="B109" s="129">
        <v>43562</v>
      </c>
      <c r="C109" s="118"/>
      <c r="D109" s="118"/>
      <c r="E109" s="117">
        <v>0</v>
      </c>
      <c r="F109" s="118"/>
      <c r="G109" s="146" t="s">
        <v>14</v>
      </c>
      <c r="H109" s="117">
        <v>0</v>
      </c>
      <c r="I109" s="117">
        <v>0</v>
      </c>
      <c r="J109" s="120"/>
      <c r="K109" s="147"/>
      <c r="L109" s="108"/>
      <c r="M109" s="109"/>
      <c r="N109" s="110"/>
    </row>
    <row r="110" spans="1:14">
      <c r="A110" s="117" t="s">
        <v>23</v>
      </c>
      <c r="B110" s="129">
        <v>43563</v>
      </c>
      <c r="C110" s="151" t="s">
        <v>16</v>
      </c>
      <c r="D110" s="118">
        <v>1</v>
      </c>
      <c r="E110" s="117">
        <v>810</v>
      </c>
      <c r="F110" s="118">
        <v>1</v>
      </c>
      <c r="G110" s="117" t="s">
        <v>17</v>
      </c>
      <c r="H110" s="117">
        <v>888.29</v>
      </c>
      <c r="I110" s="117">
        <v>1698.29</v>
      </c>
      <c r="J110" s="139">
        <v>43511</v>
      </c>
      <c r="K110" s="147"/>
      <c r="L110" s="108"/>
      <c r="M110" s="109"/>
      <c r="N110" s="110"/>
    </row>
    <row r="111" spans="1:14">
      <c r="A111" s="117" t="s">
        <v>13</v>
      </c>
      <c r="B111" s="131">
        <v>43564</v>
      </c>
      <c r="C111" s="151" t="s">
        <v>51</v>
      </c>
      <c r="D111" s="119">
        <v>1</v>
      </c>
      <c r="E111" s="130">
        <v>810</v>
      </c>
      <c r="F111" s="119">
        <v>1</v>
      </c>
      <c r="G111" s="130" t="s">
        <v>17</v>
      </c>
      <c r="H111" s="130">
        <v>810</v>
      </c>
      <c r="I111" s="130">
        <v>1620</v>
      </c>
      <c r="J111" s="139">
        <v>43511</v>
      </c>
      <c r="K111" s="147"/>
      <c r="L111" s="108"/>
      <c r="M111" s="109"/>
      <c r="N111" s="110"/>
    </row>
    <row r="112" spans="1:14">
      <c r="A112" s="117" t="s">
        <v>15</v>
      </c>
      <c r="B112" s="131">
        <v>43565</v>
      </c>
      <c r="C112" s="151" t="s">
        <v>51</v>
      </c>
      <c r="D112" s="119">
        <v>1</v>
      </c>
      <c r="E112" s="130">
        <v>810</v>
      </c>
      <c r="F112" s="119"/>
      <c r="G112" s="152" t="s">
        <v>14</v>
      </c>
      <c r="H112" s="130">
        <v>0</v>
      </c>
      <c r="I112" s="130">
        <v>810</v>
      </c>
      <c r="J112" s="139">
        <v>43511</v>
      </c>
      <c r="K112" s="147"/>
      <c r="L112" s="108"/>
      <c r="M112" s="109"/>
      <c r="N112" s="110"/>
    </row>
    <row r="113" spans="1:14">
      <c r="A113" s="117" t="s">
        <v>18</v>
      </c>
      <c r="B113" s="129">
        <v>43566</v>
      </c>
      <c r="C113" s="151" t="s">
        <v>51</v>
      </c>
      <c r="D113" s="118">
        <v>1</v>
      </c>
      <c r="E113" s="117">
        <v>810</v>
      </c>
      <c r="F113" s="118"/>
      <c r="G113" s="146" t="s">
        <v>14</v>
      </c>
      <c r="H113" s="117">
        <v>0</v>
      </c>
      <c r="I113" s="117">
        <v>810</v>
      </c>
      <c r="J113" s="139">
        <v>43511</v>
      </c>
      <c r="K113" s="147"/>
      <c r="L113" s="108"/>
      <c r="M113" s="109"/>
      <c r="N113" s="110"/>
    </row>
    <row r="114" spans="1:14">
      <c r="A114" s="117" t="s">
        <v>19</v>
      </c>
      <c r="B114" s="129">
        <v>43567</v>
      </c>
      <c r="C114" s="151" t="s">
        <v>51</v>
      </c>
      <c r="D114" s="118">
        <v>1</v>
      </c>
      <c r="E114" s="117">
        <v>810</v>
      </c>
      <c r="F114" s="118"/>
      <c r="G114" s="146" t="s">
        <v>14</v>
      </c>
      <c r="H114" s="117">
        <v>0</v>
      </c>
      <c r="I114" s="117">
        <v>810</v>
      </c>
      <c r="J114" s="139">
        <v>43511</v>
      </c>
      <c r="K114" s="147"/>
      <c r="L114" s="108"/>
      <c r="M114" s="109"/>
      <c r="N114" s="110"/>
    </row>
    <row r="115" spans="1:14">
      <c r="A115" s="117" t="s">
        <v>20</v>
      </c>
      <c r="B115" s="129">
        <v>43568</v>
      </c>
      <c r="C115" s="151" t="s">
        <v>51</v>
      </c>
      <c r="D115" s="118">
        <v>1</v>
      </c>
      <c r="E115" s="117">
        <v>810</v>
      </c>
      <c r="F115" s="118"/>
      <c r="G115" s="146" t="s">
        <v>14</v>
      </c>
      <c r="H115" s="117">
        <v>0</v>
      </c>
      <c r="I115" s="117">
        <v>810</v>
      </c>
      <c r="J115" s="139">
        <v>43511</v>
      </c>
      <c r="K115" s="147"/>
      <c r="L115" s="108"/>
      <c r="M115" s="109"/>
      <c r="N115" s="110"/>
    </row>
    <row r="116" spans="1:14">
      <c r="A116" s="117" t="s">
        <v>22</v>
      </c>
      <c r="B116" s="129">
        <v>43569</v>
      </c>
      <c r="C116" s="118"/>
      <c r="D116" s="118"/>
      <c r="E116" s="117">
        <v>0</v>
      </c>
      <c r="F116" s="118"/>
      <c r="G116" s="146" t="s">
        <v>14</v>
      </c>
      <c r="H116" s="117">
        <v>0</v>
      </c>
      <c r="I116" s="117">
        <v>0</v>
      </c>
      <c r="J116" s="120"/>
      <c r="K116" s="147"/>
      <c r="L116" s="108"/>
      <c r="M116" s="109"/>
      <c r="N116" s="110"/>
    </row>
    <row r="117" spans="1:14">
      <c r="A117" s="117" t="s">
        <v>23</v>
      </c>
      <c r="B117" s="129">
        <v>43570</v>
      </c>
      <c r="C117" s="151" t="s">
        <v>16</v>
      </c>
      <c r="D117" s="118">
        <v>1</v>
      </c>
      <c r="E117" s="117">
        <v>810</v>
      </c>
      <c r="F117" s="118">
        <v>1</v>
      </c>
      <c r="G117" s="117" t="s">
        <v>17</v>
      </c>
      <c r="H117" s="117">
        <v>888.29</v>
      </c>
      <c r="I117" s="117">
        <v>1698.29</v>
      </c>
      <c r="J117" s="139">
        <v>43511</v>
      </c>
      <c r="K117" s="147"/>
      <c r="L117" s="108"/>
      <c r="M117" s="109"/>
      <c r="N117" s="110"/>
    </row>
    <row r="118" spans="1:14">
      <c r="A118" s="117" t="s">
        <v>13</v>
      </c>
      <c r="B118" s="129">
        <v>43571</v>
      </c>
      <c r="C118" s="151" t="s">
        <v>52</v>
      </c>
      <c r="D118" s="118">
        <v>1</v>
      </c>
      <c r="E118" s="117">
        <v>810</v>
      </c>
      <c r="F118" s="118">
        <v>1</v>
      </c>
      <c r="G118" s="117" t="s">
        <v>17</v>
      </c>
      <c r="H118" s="117">
        <v>514.29999999999995</v>
      </c>
      <c r="I118" s="117">
        <v>1324.3</v>
      </c>
      <c r="J118" s="139">
        <v>43511</v>
      </c>
      <c r="K118" s="147"/>
      <c r="L118" s="108"/>
      <c r="M118" s="109"/>
      <c r="N118" s="110"/>
    </row>
    <row r="119" spans="1:14">
      <c r="A119" s="117" t="s">
        <v>15</v>
      </c>
      <c r="B119" s="129">
        <v>43572</v>
      </c>
      <c r="C119" s="151" t="s">
        <v>16</v>
      </c>
      <c r="D119" s="118">
        <v>1</v>
      </c>
      <c r="E119" s="117">
        <v>810</v>
      </c>
      <c r="F119" s="118">
        <v>1</v>
      </c>
      <c r="G119" s="117" t="s">
        <v>17</v>
      </c>
      <c r="H119" s="117">
        <v>888.29</v>
      </c>
      <c r="I119" s="117">
        <v>1698.29</v>
      </c>
      <c r="J119" s="139">
        <v>43511</v>
      </c>
      <c r="K119" s="147"/>
      <c r="L119" s="108"/>
      <c r="M119" s="109"/>
      <c r="N119" s="110"/>
    </row>
    <row r="120" spans="1:14">
      <c r="A120" s="117" t="s">
        <v>18</v>
      </c>
      <c r="B120" s="129">
        <v>43573</v>
      </c>
      <c r="C120" s="151" t="s">
        <v>16</v>
      </c>
      <c r="D120" s="118">
        <v>1</v>
      </c>
      <c r="E120" s="117">
        <v>810</v>
      </c>
      <c r="F120" s="118"/>
      <c r="G120" s="146" t="s">
        <v>14</v>
      </c>
      <c r="H120" s="117">
        <v>0</v>
      </c>
      <c r="I120" s="117">
        <v>810</v>
      </c>
      <c r="J120" s="139">
        <v>43511</v>
      </c>
      <c r="K120" s="147"/>
      <c r="L120" s="108"/>
      <c r="M120" s="109"/>
      <c r="N120" s="110"/>
    </row>
    <row r="121" spans="1:14">
      <c r="A121" s="117" t="s">
        <v>19</v>
      </c>
      <c r="B121" s="129">
        <v>43574</v>
      </c>
      <c r="C121" s="118"/>
      <c r="D121" s="118"/>
      <c r="E121" s="117">
        <v>0</v>
      </c>
      <c r="F121" s="118"/>
      <c r="G121" s="146" t="s">
        <v>14</v>
      </c>
      <c r="H121" s="117">
        <v>0</v>
      </c>
      <c r="I121" s="117">
        <v>0</v>
      </c>
      <c r="J121" s="120"/>
      <c r="K121" s="147"/>
      <c r="L121" s="108"/>
      <c r="M121" s="109"/>
      <c r="N121" s="110"/>
    </row>
    <row r="122" spans="1:14">
      <c r="A122" s="117" t="s">
        <v>20</v>
      </c>
      <c r="B122" s="129">
        <v>43575</v>
      </c>
      <c r="C122" s="118"/>
      <c r="D122" s="118"/>
      <c r="E122" s="117">
        <v>0</v>
      </c>
      <c r="F122" s="118"/>
      <c r="G122" s="146" t="s">
        <v>14</v>
      </c>
      <c r="H122" s="117">
        <v>0</v>
      </c>
      <c r="I122" s="117">
        <v>0</v>
      </c>
      <c r="J122" s="120"/>
      <c r="K122" s="147"/>
      <c r="L122" s="108"/>
      <c r="M122" s="109"/>
      <c r="N122" s="110"/>
    </row>
    <row r="123" spans="1:14">
      <c r="A123" s="117" t="s">
        <v>22</v>
      </c>
      <c r="B123" s="129">
        <v>43576</v>
      </c>
      <c r="C123" s="118"/>
      <c r="D123" s="118"/>
      <c r="E123" s="117">
        <v>0</v>
      </c>
      <c r="F123" s="118"/>
      <c r="G123" s="146" t="s">
        <v>14</v>
      </c>
      <c r="H123" s="117">
        <v>0</v>
      </c>
      <c r="I123" s="117">
        <v>0</v>
      </c>
      <c r="J123" s="120"/>
      <c r="K123" s="147"/>
      <c r="L123" s="108"/>
      <c r="M123" s="109"/>
      <c r="N123" s="110"/>
    </row>
    <row r="124" spans="1:14">
      <c r="A124" s="117" t="s">
        <v>23</v>
      </c>
      <c r="B124" s="129">
        <v>43577</v>
      </c>
      <c r="C124" s="151" t="s">
        <v>16</v>
      </c>
      <c r="D124" s="118">
        <v>1</v>
      </c>
      <c r="E124" s="117">
        <v>810</v>
      </c>
      <c r="F124" s="118">
        <v>1</v>
      </c>
      <c r="G124" s="117" t="s">
        <v>17</v>
      </c>
      <c r="H124" s="117">
        <v>888.29</v>
      </c>
      <c r="I124" s="117">
        <v>1698.29</v>
      </c>
      <c r="J124" s="183">
        <v>43518</v>
      </c>
      <c r="K124" s="147"/>
      <c r="L124" s="108"/>
      <c r="M124" s="109"/>
      <c r="N124" s="110"/>
    </row>
    <row r="125" spans="1:14">
      <c r="A125" s="117" t="s">
        <v>13</v>
      </c>
      <c r="B125" s="129">
        <v>43578</v>
      </c>
      <c r="C125" s="151" t="s">
        <v>16</v>
      </c>
      <c r="D125" s="118">
        <v>1</v>
      </c>
      <c r="E125" s="117">
        <v>810</v>
      </c>
      <c r="F125" s="118"/>
      <c r="G125" s="146" t="s">
        <v>14</v>
      </c>
      <c r="H125" s="117">
        <v>0</v>
      </c>
      <c r="I125" s="117">
        <v>810</v>
      </c>
      <c r="J125" s="183">
        <v>43518</v>
      </c>
      <c r="K125" s="147"/>
      <c r="L125" s="108"/>
      <c r="M125" s="109"/>
      <c r="N125" s="110"/>
    </row>
    <row r="126" spans="1:14">
      <c r="A126" s="117" t="s">
        <v>15</v>
      </c>
      <c r="B126" s="129">
        <v>43579</v>
      </c>
      <c r="C126" s="151" t="s">
        <v>53</v>
      </c>
      <c r="D126" s="118">
        <v>1</v>
      </c>
      <c r="E126" s="117">
        <v>810</v>
      </c>
      <c r="F126" s="118">
        <v>1</v>
      </c>
      <c r="G126" s="117" t="s">
        <v>17</v>
      </c>
      <c r="H126" s="117">
        <v>1212.08</v>
      </c>
      <c r="I126" s="117">
        <v>2022.08</v>
      </c>
      <c r="J126" s="183">
        <v>43518</v>
      </c>
      <c r="K126" s="147"/>
      <c r="L126" s="108"/>
      <c r="M126" s="109"/>
      <c r="N126" s="110"/>
    </row>
    <row r="127" spans="1:14">
      <c r="A127" s="117" t="s">
        <v>18</v>
      </c>
      <c r="B127" s="129">
        <v>43580</v>
      </c>
      <c r="C127" s="151" t="s">
        <v>44</v>
      </c>
      <c r="D127" s="118">
        <v>1</v>
      </c>
      <c r="E127" s="117">
        <v>810</v>
      </c>
      <c r="F127" s="118">
        <v>1</v>
      </c>
      <c r="G127" s="117" t="s">
        <v>17</v>
      </c>
      <c r="H127" s="117">
        <v>444.14</v>
      </c>
      <c r="I127" s="117">
        <v>1254.1400000000001</v>
      </c>
      <c r="J127" s="183">
        <v>43518</v>
      </c>
      <c r="K127" s="147"/>
      <c r="L127" s="108"/>
      <c r="M127" s="114">
        <v>5183.49</v>
      </c>
      <c r="N127" s="193">
        <f>I173+I174+I175+I176+I177</f>
        <v>5183.49</v>
      </c>
    </row>
    <row r="128" spans="1:14">
      <c r="A128" s="117" t="s">
        <v>19</v>
      </c>
      <c r="B128" s="129">
        <v>43581</v>
      </c>
      <c r="C128" s="151" t="s">
        <v>24</v>
      </c>
      <c r="D128" s="118">
        <v>1</v>
      </c>
      <c r="E128" s="117">
        <v>810</v>
      </c>
      <c r="F128" s="118">
        <v>1</v>
      </c>
      <c r="G128" s="117" t="s">
        <v>17</v>
      </c>
      <c r="H128" s="117">
        <v>810</v>
      </c>
      <c r="I128" s="117">
        <v>1620</v>
      </c>
      <c r="J128" s="183">
        <v>43518</v>
      </c>
      <c r="K128" s="147"/>
      <c r="L128" s="108"/>
      <c r="M128" s="114">
        <v>5490.84</v>
      </c>
      <c r="N128" s="195">
        <f>I180+I181+I182+I183+I184</f>
        <v>5490.83</v>
      </c>
    </row>
    <row r="129" spans="1:14">
      <c r="A129" s="117" t="s">
        <v>20</v>
      </c>
      <c r="B129" s="129">
        <v>43582</v>
      </c>
      <c r="C129" s="148" t="s">
        <v>21</v>
      </c>
      <c r="D129" s="118">
        <v>1</v>
      </c>
      <c r="E129" s="117">
        <v>405</v>
      </c>
      <c r="F129" s="118">
        <v>1</v>
      </c>
      <c r="G129" s="117" t="s">
        <v>17</v>
      </c>
      <c r="H129" s="117">
        <v>69.5</v>
      </c>
      <c r="I129" s="117">
        <v>474.5</v>
      </c>
      <c r="J129" s="183">
        <v>43518</v>
      </c>
      <c r="K129" s="147"/>
      <c r="L129" s="108"/>
      <c r="M129" s="114">
        <v>5856.66</v>
      </c>
      <c r="N129" s="197">
        <f>I186+I187+I188+I190+I191</f>
        <v>5856.64</v>
      </c>
    </row>
    <row r="130" spans="1:14">
      <c r="A130" s="117" t="s">
        <v>22</v>
      </c>
      <c r="B130" s="129">
        <v>43583</v>
      </c>
      <c r="C130" s="118"/>
      <c r="D130" s="118"/>
      <c r="E130" s="117">
        <v>0</v>
      </c>
      <c r="F130" s="118"/>
      <c r="G130" s="146" t="s">
        <v>14</v>
      </c>
      <c r="H130" s="117">
        <v>0</v>
      </c>
      <c r="I130" s="117">
        <v>0</v>
      </c>
      <c r="J130" s="184"/>
      <c r="K130" s="147"/>
      <c r="L130" s="108"/>
      <c r="M130" s="114">
        <v>5748.29</v>
      </c>
      <c r="N130" s="198">
        <f>I193+I194+I195+I196+I197</f>
        <v>5748.29</v>
      </c>
    </row>
    <row r="131" spans="1:14">
      <c r="A131" s="117" t="s">
        <v>23</v>
      </c>
      <c r="B131" s="129">
        <v>43584</v>
      </c>
      <c r="C131" s="151" t="s">
        <v>16</v>
      </c>
      <c r="D131" s="118">
        <v>1</v>
      </c>
      <c r="E131" s="117">
        <v>810</v>
      </c>
      <c r="F131" s="118">
        <v>1</v>
      </c>
      <c r="G131" s="117" t="s">
        <v>17</v>
      </c>
      <c r="H131" s="117">
        <v>888.29</v>
      </c>
      <c r="I131" s="117">
        <v>1698.29</v>
      </c>
      <c r="J131" s="185">
        <v>43524</v>
      </c>
      <c r="K131" s="147"/>
      <c r="L131" s="108"/>
      <c r="M131" s="109"/>
      <c r="N131" s="110"/>
    </row>
    <row r="132" spans="1:14">
      <c r="A132" s="117" t="s">
        <v>13</v>
      </c>
      <c r="B132" s="129">
        <v>43585</v>
      </c>
      <c r="C132" s="151" t="s">
        <v>54</v>
      </c>
      <c r="D132" s="118">
        <v>1</v>
      </c>
      <c r="E132" s="117">
        <v>810</v>
      </c>
      <c r="F132" s="118">
        <v>1</v>
      </c>
      <c r="G132" s="117" t="s">
        <v>17</v>
      </c>
      <c r="H132" s="117">
        <v>578.24</v>
      </c>
      <c r="I132" s="117">
        <v>1388.24</v>
      </c>
      <c r="J132" s="185">
        <v>43524</v>
      </c>
      <c r="K132" s="147"/>
      <c r="L132" s="108"/>
      <c r="M132" s="109"/>
      <c r="N132" s="110"/>
    </row>
    <row r="133" spans="1:14">
      <c r="A133" s="123"/>
      <c r="B133" s="123"/>
      <c r="C133" s="123"/>
      <c r="D133" s="123">
        <v>24</v>
      </c>
      <c r="E133" s="123" t="s">
        <v>55</v>
      </c>
      <c r="F133" s="123">
        <v>15</v>
      </c>
      <c r="G133" s="117"/>
      <c r="H133" s="123" t="s">
        <v>56</v>
      </c>
      <c r="I133" s="123" t="s">
        <v>57</v>
      </c>
      <c r="J133" s="123"/>
      <c r="K133" s="123"/>
      <c r="L133" s="112">
        <v>22279.26</v>
      </c>
      <c r="M133" s="114">
        <f>M127+M128+M129+M130</f>
        <v>22279.279999999999</v>
      </c>
      <c r="N133" s="110">
        <f>N127+N128+N129+N130</f>
        <v>22279.25</v>
      </c>
    </row>
    <row r="134" spans="1:14">
      <c r="A134" s="123"/>
      <c r="B134" s="123"/>
      <c r="C134" s="123"/>
      <c r="D134" s="243"/>
      <c r="E134" s="243"/>
      <c r="F134" s="123"/>
      <c r="G134" s="117"/>
      <c r="H134" s="123"/>
      <c r="I134" s="123"/>
      <c r="J134" s="123"/>
      <c r="K134" s="123"/>
      <c r="L134" s="108"/>
      <c r="M134" s="109"/>
      <c r="N134" s="110"/>
    </row>
    <row r="135" spans="1:14">
      <c r="A135" s="116" t="s">
        <v>1</v>
      </c>
      <c r="B135" s="116" t="s">
        <v>58</v>
      </c>
      <c r="C135" s="116" t="s">
        <v>3</v>
      </c>
      <c r="D135" s="116" t="s">
        <v>4</v>
      </c>
      <c r="E135" s="116" t="s">
        <v>5</v>
      </c>
      <c r="F135" s="116" t="s">
        <v>4</v>
      </c>
      <c r="G135" s="116"/>
      <c r="H135" s="116" t="s">
        <v>6</v>
      </c>
      <c r="I135" s="116" t="s">
        <v>7</v>
      </c>
      <c r="J135" s="124" t="s">
        <v>8</v>
      </c>
      <c r="K135" s="116" t="s">
        <v>9</v>
      </c>
      <c r="L135" s="108"/>
      <c r="M135" s="109"/>
      <c r="N135" s="110"/>
    </row>
    <row r="136" spans="1:14">
      <c r="A136" s="117" t="s">
        <v>15</v>
      </c>
      <c r="B136" s="129">
        <v>43586</v>
      </c>
      <c r="C136" s="117"/>
      <c r="D136" s="117"/>
      <c r="E136" s="117">
        <v>0</v>
      </c>
      <c r="F136" s="118"/>
      <c r="G136" s="146" t="s">
        <v>14</v>
      </c>
      <c r="H136" s="117">
        <v>0</v>
      </c>
      <c r="I136" s="117">
        <v>0</v>
      </c>
      <c r="J136" s="125"/>
      <c r="K136" s="147"/>
      <c r="L136" s="108"/>
      <c r="M136" s="109"/>
      <c r="N136" s="110"/>
    </row>
    <row r="137" spans="1:14">
      <c r="A137" s="117" t="s">
        <v>18</v>
      </c>
      <c r="B137" s="129">
        <v>43587</v>
      </c>
      <c r="C137" s="151" t="s">
        <v>16</v>
      </c>
      <c r="D137" s="118">
        <v>1</v>
      </c>
      <c r="E137" s="117">
        <v>810</v>
      </c>
      <c r="F137" s="118">
        <v>1</v>
      </c>
      <c r="G137" s="117" t="s">
        <v>17</v>
      </c>
      <c r="H137" s="117">
        <v>888.29</v>
      </c>
      <c r="I137" s="117">
        <v>1698.29</v>
      </c>
      <c r="J137" s="185">
        <v>43524</v>
      </c>
      <c r="K137" s="147"/>
      <c r="L137" s="108"/>
      <c r="M137" s="109"/>
      <c r="N137" s="110"/>
    </row>
    <row r="138" spans="1:14">
      <c r="A138" s="117" t="s">
        <v>19</v>
      </c>
      <c r="B138" s="129">
        <v>43588</v>
      </c>
      <c r="C138" s="151" t="s">
        <v>16</v>
      </c>
      <c r="D138" s="118">
        <v>1</v>
      </c>
      <c r="E138" s="117">
        <v>810</v>
      </c>
      <c r="F138" s="118"/>
      <c r="G138" s="146" t="s">
        <v>14</v>
      </c>
      <c r="H138" s="117">
        <v>0</v>
      </c>
      <c r="I138" s="117">
        <v>810</v>
      </c>
      <c r="J138" s="185">
        <v>43524</v>
      </c>
      <c r="K138" s="147"/>
      <c r="L138" s="108"/>
      <c r="M138" s="109"/>
      <c r="N138" s="110"/>
    </row>
    <row r="139" spans="1:14">
      <c r="A139" s="117" t="s">
        <v>20</v>
      </c>
      <c r="B139" s="129">
        <v>43589</v>
      </c>
      <c r="C139" s="148" t="s">
        <v>21</v>
      </c>
      <c r="D139" s="118">
        <v>1</v>
      </c>
      <c r="E139" s="117">
        <v>405</v>
      </c>
      <c r="F139" s="118">
        <v>1</v>
      </c>
      <c r="G139" s="117" t="s">
        <v>17</v>
      </c>
      <c r="H139" s="117">
        <v>69.5</v>
      </c>
      <c r="I139" s="117">
        <v>474.5</v>
      </c>
      <c r="J139" s="185">
        <v>43524</v>
      </c>
      <c r="K139" s="147"/>
      <c r="L139" s="108"/>
      <c r="M139" s="109"/>
      <c r="N139" s="110"/>
    </row>
    <row r="140" spans="1:14">
      <c r="A140" s="117" t="s">
        <v>22</v>
      </c>
      <c r="B140" s="129">
        <v>43590</v>
      </c>
      <c r="C140" s="118"/>
      <c r="D140" s="118"/>
      <c r="E140" s="117">
        <v>0</v>
      </c>
      <c r="F140" s="118"/>
      <c r="G140" s="146" t="s">
        <v>14</v>
      </c>
      <c r="H140" s="117">
        <v>0</v>
      </c>
      <c r="I140" s="117">
        <v>0</v>
      </c>
      <c r="J140" s="120"/>
      <c r="K140" s="147"/>
      <c r="L140" s="108"/>
      <c r="M140" s="109"/>
      <c r="N140" s="110"/>
    </row>
    <row r="141" spans="1:14">
      <c r="A141" s="117" t="s">
        <v>23</v>
      </c>
      <c r="B141" s="129">
        <v>43591</v>
      </c>
      <c r="C141" s="151" t="s">
        <v>16</v>
      </c>
      <c r="D141" s="118">
        <v>1</v>
      </c>
      <c r="E141" s="117">
        <v>810</v>
      </c>
      <c r="F141" s="118">
        <v>1</v>
      </c>
      <c r="G141" s="117" t="s">
        <v>17</v>
      </c>
      <c r="H141" s="117">
        <v>888.29</v>
      </c>
      <c r="I141" s="117">
        <v>1698.29</v>
      </c>
      <c r="J141" s="188">
        <v>43532</v>
      </c>
      <c r="K141" s="147"/>
      <c r="L141" s="108"/>
      <c r="M141" s="109"/>
      <c r="N141" s="110"/>
    </row>
    <row r="142" spans="1:14">
      <c r="A142" s="117" t="s">
        <v>13</v>
      </c>
      <c r="B142" s="129">
        <v>43592</v>
      </c>
      <c r="C142" s="151" t="s">
        <v>52</v>
      </c>
      <c r="D142" s="118">
        <v>1</v>
      </c>
      <c r="E142" s="117">
        <v>810</v>
      </c>
      <c r="F142" s="118">
        <v>1</v>
      </c>
      <c r="G142" s="117" t="s">
        <v>17</v>
      </c>
      <c r="H142" s="117">
        <v>514.29999999999995</v>
      </c>
      <c r="I142" s="117">
        <v>1324.3</v>
      </c>
      <c r="J142" s="188">
        <v>43532</v>
      </c>
      <c r="K142" s="147"/>
      <c r="L142" s="108"/>
      <c r="M142" s="109"/>
      <c r="N142" s="110"/>
    </row>
    <row r="143" spans="1:14">
      <c r="A143" s="117" t="s">
        <v>15</v>
      </c>
      <c r="B143" s="129">
        <v>43593</v>
      </c>
      <c r="C143" s="151" t="s">
        <v>16</v>
      </c>
      <c r="D143" s="118">
        <v>1</v>
      </c>
      <c r="E143" s="117">
        <v>810</v>
      </c>
      <c r="F143" s="118">
        <v>1</v>
      </c>
      <c r="G143" s="117" t="s">
        <v>17</v>
      </c>
      <c r="H143" s="117">
        <v>888.29</v>
      </c>
      <c r="I143" s="117">
        <v>1698.29</v>
      </c>
      <c r="J143" s="188">
        <v>43532</v>
      </c>
      <c r="K143" s="147"/>
      <c r="L143" s="108"/>
      <c r="M143" s="109"/>
      <c r="N143" s="110"/>
    </row>
    <row r="144" spans="1:14">
      <c r="A144" s="117" t="s">
        <v>18</v>
      </c>
      <c r="B144" s="129">
        <v>43594</v>
      </c>
      <c r="C144" s="151" t="s">
        <v>16</v>
      </c>
      <c r="D144" s="118">
        <v>1</v>
      </c>
      <c r="E144" s="117">
        <v>810</v>
      </c>
      <c r="F144" s="118"/>
      <c r="G144" s="146" t="s">
        <v>14</v>
      </c>
      <c r="H144" s="117">
        <v>0</v>
      </c>
      <c r="I144" s="117">
        <v>810</v>
      </c>
      <c r="J144" s="188">
        <v>43532</v>
      </c>
      <c r="K144" s="147"/>
      <c r="L144" s="108"/>
      <c r="M144" s="109"/>
      <c r="N144" s="110"/>
    </row>
    <row r="145" spans="1:14">
      <c r="A145" s="117" t="s">
        <v>19</v>
      </c>
      <c r="B145" s="129">
        <v>43595</v>
      </c>
      <c r="C145" s="151" t="s">
        <v>59</v>
      </c>
      <c r="D145" s="118">
        <v>1</v>
      </c>
      <c r="E145" s="117">
        <v>810</v>
      </c>
      <c r="F145" s="118">
        <v>1</v>
      </c>
      <c r="G145" s="117" t="s">
        <v>17</v>
      </c>
      <c r="H145" s="117">
        <v>433.68</v>
      </c>
      <c r="I145" s="117">
        <v>1243.68</v>
      </c>
      <c r="J145" s="188">
        <v>43532</v>
      </c>
      <c r="K145" s="147"/>
      <c r="L145" s="108"/>
      <c r="M145" s="109"/>
      <c r="N145" s="110"/>
    </row>
    <row r="146" spans="1:14">
      <c r="A146" s="117" t="s">
        <v>20</v>
      </c>
      <c r="B146" s="129">
        <v>43596</v>
      </c>
      <c r="C146" s="148" t="s">
        <v>21</v>
      </c>
      <c r="D146" s="118">
        <v>1</v>
      </c>
      <c r="E146" s="117">
        <v>405</v>
      </c>
      <c r="F146" s="118">
        <v>1</v>
      </c>
      <c r="G146" s="117" t="s">
        <v>17</v>
      </c>
      <c r="H146" s="117">
        <v>69.5</v>
      </c>
      <c r="I146" s="117">
        <v>474.5</v>
      </c>
      <c r="J146" s="188">
        <v>43532</v>
      </c>
      <c r="K146" s="147"/>
      <c r="L146" s="108"/>
      <c r="M146" s="109"/>
      <c r="N146" s="110"/>
    </row>
    <row r="147" spans="1:14">
      <c r="A147" s="117" t="s">
        <v>22</v>
      </c>
      <c r="B147" s="129">
        <v>43597</v>
      </c>
      <c r="C147" s="118"/>
      <c r="D147" s="118"/>
      <c r="E147" s="117">
        <v>0</v>
      </c>
      <c r="F147" s="118"/>
      <c r="G147" s="146" t="s">
        <v>14</v>
      </c>
      <c r="H147" s="117">
        <v>0</v>
      </c>
      <c r="I147" s="117">
        <v>0</v>
      </c>
      <c r="J147" s="120"/>
      <c r="K147" s="147"/>
      <c r="L147" s="108"/>
      <c r="M147" s="109"/>
      <c r="N147" s="110"/>
    </row>
    <row r="148" spans="1:14">
      <c r="A148" s="117" t="s">
        <v>23</v>
      </c>
      <c r="B148" s="131">
        <v>43598</v>
      </c>
      <c r="C148" s="151" t="s">
        <v>16</v>
      </c>
      <c r="D148" s="151"/>
      <c r="E148" s="148">
        <v>0</v>
      </c>
      <c r="F148" s="151"/>
      <c r="G148" s="154" t="s">
        <v>14</v>
      </c>
      <c r="H148" s="148">
        <v>0</v>
      </c>
      <c r="I148" s="148">
        <v>0</v>
      </c>
      <c r="J148" s="126" t="s">
        <v>60</v>
      </c>
      <c r="K148" s="147"/>
      <c r="L148" s="108"/>
      <c r="M148" s="109"/>
      <c r="N148" s="110"/>
    </row>
    <row r="149" spans="1:14">
      <c r="A149" s="117" t="s">
        <v>13</v>
      </c>
      <c r="B149" s="129">
        <v>43599</v>
      </c>
      <c r="C149" s="151" t="s">
        <v>61</v>
      </c>
      <c r="D149" s="118">
        <v>1</v>
      </c>
      <c r="E149" s="117">
        <v>810</v>
      </c>
      <c r="F149" s="118">
        <v>1</v>
      </c>
      <c r="G149" s="117" t="s">
        <v>17</v>
      </c>
      <c r="H149" s="117">
        <v>247.97</v>
      </c>
      <c r="I149" s="117">
        <v>1057.97</v>
      </c>
      <c r="J149" s="189">
        <v>43539</v>
      </c>
      <c r="K149" s="147"/>
      <c r="L149" s="108"/>
      <c r="M149" s="109"/>
      <c r="N149" s="110"/>
    </row>
    <row r="150" spans="1:14">
      <c r="A150" s="117" t="s">
        <v>15</v>
      </c>
      <c r="B150" s="131">
        <v>43600</v>
      </c>
      <c r="C150" s="151" t="s">
        <v>16</v>
      </c>
      <c r="D150" s="151"/>
      <c r="E150" s="148">
        <v>0</v>
      </c>
      <c r="F150" s="151"/>
      <c r="G150" s="154" t="s">
        <v>14</v>
      </c>
      <c r="H150" s="148">
        <v>0</v>
      </c>
      <c r="I150" s="148">
        <v>0</v>
      </c>
      <c r="J150" s="126" t="s">
        <v>60</v>
      </c>
      <c r="K150" s="147"/>
      <c r="L150" s="108"/>
      <c r="M150" s="109"/>
      <c r="N150" s="110"/>
    </row>
    <row r="151" spans="1:14">
      <c r="A151" s="117" t="s">
        <v>18</v>
      </c>
      <c r="B151" s="129">
        <v>43601</v>
      </c>
      <c r="C151" s="151" t="s">
        <v>16</v>
      </c>
      <c r="D151" s="118">
        <v>1</v>
      </c>
      <c r="E151" s="117">
        <v>810</v>
      </c>
      <c r="F151" s="118"/>
      <c r="G151" s="146" t="s">
        <v>14</v>
      </c>
      <c r="H151" s="117">
        <v>0</v>
      </c>
      <c r="I151" s="117">
        <v>810</v>
      </c>
      <c r="J151" s="189">
        <v>43539</v>
      </c>
      <c r="K151" s="147"/>
      <c r="L151" s="108"/>
      <c r="M151" s="109"/>
      <c r="N151" s="110"/>
    </row>
    <row r="152" spans="1:14">
      <c r="A152" s="117" t="s">
        <v>19</v>
      </c>
      <c r="B152" s="129">
        <v>43602</v>
      </c>
      <c r="C152" s="151" t="s">
        <v>62</v>
      </c>
      <c r="D152" s="118">
        <v>1</v>
      </c>
      <c r="E152" s="117">
        <v>810</v>
      </c>
      <c r="F152" s="118">
        <v>1</v>
      </c>
      <c r="G152" s="117" t="s">
        <v>17</v>
      </c>
      <c r="H152" s="117">
        <v>750.6</v>
      </c>
      <c r="I152" s="117">
        <v>1560.6</v>
      </c>
      <c r="J152" s="189">
        <v>43539</v>
      </c>
      <c r="K152" s="147"/>
      <c r="L152" s="108"/>
      <c r="M152" s="109"/>
      <c r="N152" s="110"/>
    </row>
    <row r="153" spans="1:14">
      <c r="A153" s="117" t="s">
        <v>20</v>
      </c>
      <c r="B153" s="129">
        <v>43603</v>
      </c>
      <c r="C153" s="148" t="s">
        <v>21</v>
      </c>
      <c r="D153" s="118">
        <v>1</v>
      </c>
      <c r="E153" s="117">
        <v>405</v>
      </c>
      <c r="F153" s="118">
        <v>1</v>
      </c>
      <c r="G153" s="117" t="s">
        <v>17</v>
      </c>
      <c r="H153" s="117">
        <v>69.5</v>
      </c>
      <c r="I153" s="117">
        <v>474.5</v>
      </c>
      <c r="J153" s="189">
        <v>43539</v>
      </c>
      <c r="K153" s="147"/>
      <c r="L153" s="108"/>
      <c r="M153" s="109"/>
      <c r="N153" s="110"/>
    </row>
    <row r="154" spans="1:14">
      <c r="A154" s="117" t="s">
        <v>22</v>
      </c>
      <c r="B154" s="129">
        <v>43604</v>
      </c>
      <c r="C154" s="118"/>
      <c r="D154" s="118"/>
      <c r="E154" s="117">
        <v>0</v>
      </c>
      <c r="F154" s="118"/>
      <c r="G154" s="146" t="s">
        <v>14</v>
      </c>
      <c r="H154" s="117">
        <v>0</v>
      </c>
      <c r="I154" s="117">
        <v>0</v>
      </c>
      <c r="J154" s="120"/>
      <c r="K154" s="147"/>
      <c r="L154" s="108"/>
      <c r="M154" s="109"/>
      <c r="N154" s="110"/>
    </row>
    <row r="155" spans="1:14">
      <c r="A155" s="117" t="s">
        <v>23</v>
      </c>
      <c r="B155" s="131">
        <v>43605</v>
      </c>
      <c r="C155" s="151" t="s">
        <v>16</v>
      </c>
      <c r="D155" s="151"/>
      <c r="E155" s="148">
        <v>0</v>
      </c>
      <c r="F155" s="151"/>
      <c r="G155" s="154" t="s">
        <v>14</v>
      </c>
      <c r="H155" s="148">
        <v>0</v>
      </c>
      <c r="I155" s="148">
        <v>0</v>
      </c>
      <c r="J155" s="126" t="s">
        <v>60</v>
      </c>
      <c r="K155" s="147"/>
      <c r="L155" s="108"/>
      <c r="M155" s="109"/>
      <c r="N155" s="110"/>
    </row>
    <row r="156" spans="1:14">
      <c r="A156" s="117" t="s">
        <v>13</v>
      </c>
      <c r="B156" s="129">
        <v>43606</v>
      </c>
      <c r="C156" s="151" t="s">
        <v>63</v>
      </c>
      <c r="D156" s="118">
        <v>1</v>
      </c>
      <c r="E156" s="117">
        <v>810</v>
      </c>
      <c r="F156" s="118">
        <v>1</v>
      </c>
      <c r="G156" s="117" t="s">
        <v>17</v>
      </c>
      <c r="H156" s="117">
        <v>480.94</v>
      </c>
      <c r="I156" s="117">
        <v>1290.94</v>
      </c>
      <c r="J156" s="176">
        <v>43544</v>
      </c>
      <c r="K156" s="147"/>
      <c r="L156" s="108"/>
      <c r="M156" s="109"/>
      <c r="N156" s="110"/>
    </row>
    <row r="157" spans="1:14">
      <c r="A157" s="117" t="s">
        <v>15</v>
      </c>
      <c r="B157" s="129">
        <v>43607</v>
      </c>
      <c r="C157" s="151" t="s">
        <v>16</v>
      </c>
      <c r="D157" s="118">
        <v>1</v>
      </c>
      <c r="E157" s="117">
        <v>810</v>
      </c>
      <c r="F157" s="118"/>
      <c r="G157" s="146" t="s">
        <v>14</v>
      </c>
      <c r="H157" s="117">
        <v>0</v>
      </c>
      <c r="I157" s="117">
        <v>810</v>
      </c>
      <c r="J157" s="176">
        <v>43544</v>
      </c>
      <c r="K157" s="147"/>
      <c r="L157" s="108"/>
      <c r="M157" s="109"/>
      <c r="N157" s="110"/>
    </row>
    <row r="158" spans="1:14">
      <c r="A158" s="117" t="s">
        <v>18</v>
      </c>
      <c r="B158" s="129">
        <v>43608</v>
      </c>
      <c r="C158" s="151" t="s">
        <v>24</v>
      </c>
      <c r="D158" s="118">
        <v>1</v>
      </c>
      <c r="E158" s="117">
        <v>810</v>
      </c>
      <c r="F158" s="118">
        <v>1</v>
      </c>
      <c r="G158" s="117" t="s">
        <v>17</v>
      </c>
      <c r="H158" s="117">
        <v>810</v>
      </c>
      <c r="I158" s="117">
        <v>1620</v>
      </c>
      <c r="J158" s="176">
        <v>43544</v>
      </c>
      <c r="K158" s="147"/>
      <c r="L158" s="108"/>
      <c r="M158" s="109"/>
      <c r="N158" s="110"/>
    </row>
    <row r="159" spans="1:14">
      <c r="A159" s="117" t="s">
        <v>19</v>
      </c>
      <c r="B159" s="129">
        <v>43609</v>
      </c>
      <c r="C159" s="151" t="s">
        <v>24</v>
      </c>
      <c r="D159" s="118">
        <v>1</v>
      </c>
      <c r="E159" s="117">
        <v>810</v>
      </c>
      <c r="F159" s="118"/>
      <c r="G159" s="146" t="s">
        <v>14</v>
      </c>
      <c r="H159" s="117">
        <v>0</v>
      </c>
      <c r="I159" s="117">
        <v>810</v>
      </c>
      <c r="J159" s="176">
        <v>43544</v>
      </c>
      <c r="K159" s="147"/>
      <c r="L159" s="108"/>
      <c r="M159" s="109"/>
      <c r="N159" s="110"/>
    </row>
    <row r="160" spans="1:14">
      <c r="A160" s="117" t="s">
        <v>20</v>
      </c>
      <c r="B160" s="129">
        <v>43610</v>
      </c>
      <c r="C160" s="148" t="s">
        <v>21</v>
      </c>
      <c r="D160" s="118">
        <v>1</v>
      </c>
      <c r="E160" s="117">
        <v>405</v>
      </c>
      <c r="F160" s="118">
        <v>1</v>
      </c>
      <c r="G160" s="117" t="s">
        <v>17</v>
      </c>
      <c r="H160" s="117">
        <v>69.5</v>
      </c>
      <c r="I160" s="117">
        <v>474.5</v>
      </c>
      <c r="J160" s="176">
        <v>43544</v>
      </c>
      <c r="K160" s="147"/>
      <c r="L160" s="108"/>
      <c r="M160" s="109"/>
      <c r="N160" s="110"/>
    </row>
    <row r="161" spans="1:14">
      <c r="A161" s="117" t="s">
        <v>22</v>
      </c>
      <c r="B161" s="129">
        <v>43611</v>
      </c>
      <c r="C161" s="118"/>
      <c r="D161" s="118"/>
      <c r="E161" s="117">
        <v>0</v>
      </c>
      <c r="F161" s="118"/>
      <c r="G161" s="146" t="s">
        <v>14</v>
      </c>
      <c r="H161" s="117">
        <v>0</v>
      </c>
      <c r="I161" s="117">
        <v>0</v>
      </c>
      <c r="J161" s="120"/>
      <c r="K161" s="147"/>
      <c r="L161" s="108"/>
      <c r="M161" s="109"/>
      <c r="N161" s="110"/>
    </row>
    <row r="162" spans="1:14">
      <c r="A162" s="117" t="s">
        <v>23</v>
      </c>
      <c r="B162" s="131">
        <v>43612</v>
      </c>
      <c r="C162" s="151" t="s">
        <v>16</v>
      </c>
      <c r="D162" s="151">
        <v>1</v>
      </c>
      <c r="E162" s="148">
        <v>0</v>
      </c>
      <c r="F162" s="151">
        <v>1</v>
      </c>
      <c r="G162" s="148" t="s">
        <v>17</v>
      </c>
      <c r="H162" s="148">
        <v>0</v>
      </c>
      <c r="I162" s="148">
        <v>0</v>
      </c>
      <c r="J162" s="126" t="s">
        <v>60</v>
      </c>
      <c r="K162" s="147"/>
      <c r="L162" s="108"/>
      <c r="M162" s="114">
        <v>6588.64</v>
      </c>
      <c r="N162" s="200">
        <f>I203+I204+I205+I206+I207+I208</f>
        <v>6588.64</v>
      </c>
    </row>
    <row r="163" spans="1:14">
      <c r="A163" s="155" t="s">
        <v>13</v>
      </c>
      <c r="B163" s="156">
        <v>43613</v>
      </c>
      <c r="C163" s="151" t="s">
        <v>52</v>
      </c>
      <c r="D163" s="157">
        <v>1</v>
      </c>
      <c r="E163" s="155">
        <v>810</v>
      </c>
      <c r="F163" s="157">
        <v>1</v>
      </c>
      <c r="G163" s="155" t="s">
        <v>17</v>
      </c>
      <c r="H163" s="155">
        <v>514.29999999999995</v>
      </c>
      <c r="I163" s="155">
        <v>1324.3</v>
      </c>
      <c r="J163" s="191">
        <v>43550</v>
      </c>
      <c r="K163" s="158"/>
      <c r="L163" s="108"/>
      <c r="M163" s="114">
        <v>6737.09</v>
      </c>
      <c r="N163" s="202">
        <f>I210+I211+I212+I213+I214+I215</f>
        <v>6737.09</v>
      </c>
    </row>
    <row r="164" spans="1:14">
      <c r="A164" s="117" t="s">
        <v>15</v>
      </c>
      <c r="B164" s="129">
        <v>43614</v>
      </c>
      <c r="C164" s="151" t="s">
        <v>16</v>
      </c>
      <c r="D164" s="118">
        <v>1</v>
      </c>
      <c r="E164" s="117">
        <v>810</v>
      </c>
      <c r="F164" s="118">
        <v>1</v>
      </c>
      <c r="G164" s="117" t="s">
        <v>17</v>
      </c>
      <c r="H164" s="117">
        <v>888.29</v>
      </c>
      <c r="I164" s="117">
        <v>1698.29</v>
      </c>
      <c r="J164" s="191">
        <v>43550</v>
      </c>
      <c r="K164" s="147"/>
      <c r="L164" s="108"/>
      <c r="M164" s="114">
        <v>7434.87</v>
      </c>
      <c r="N164" s="204">
        <f>I217+I218+I219+I220+I222+I221</f>
        <v>7434.8700000000008</v>
      </c>
    </row>
    <row r="165" spans="1:14">
      <c r="A165" s="117" t="s">
        <v>18</v>
      </c>
      <c r="B165" s="129">
        <v>43615</v>
      </c>
      <c r="C165" s="151" t="s">
        <v>64</v>
      </c>
      <c r="D165" s="118">
        <v>1</v>
      </c>
      <c r="E165" s="117">
        <v>810</v>
      </c>
      <c r="F165" s="118"/>
      <c r="G165" s="146" t="s">
        <v>14</v>
      </c>
      <c r="H165" s="117">
        <v>0</v>
      </c>
      <c r="I165" s="117">
        <v>810</v>
      </c>
      <c r="J165" s="191">
        <v>43550</v>
      </c>
      <c r="K165" s="147"/>
      <c r="L165" s="108"/>
      <c r="M165" s="114">
        <v>7032.79</v>
      </c>
      <c r="N165" s="206">
        <f>I224+I225+I226+I227+I228+I229</f>
        <v>7032.7900000000009</v>
      </c>
    </row>
    <row r="166" spans="1:14">
      <c r="A166" s="117" t="s">
        <v>19</v>
      </c>
      <c r="B166" s="129">
        <v>43616</v>
      </c>
      <c r="C166" s="151" t="s">
        <v>65</v>
      </c>
      <c r="D166" s="118">
        <v>1</v>
      </c>
      <c r="E166" s="117">
        <v>810</v>
      </c>
      <c r="F166" s="118">
        <v>1</v>
      </c>
      <c r="G166" s="117" t="s">
        <v>17</v>
      </c>
      <c r="H166" s="117">
        <v>810</v>
      </c>
      <c r="I166" s="117">
        <v>1620</v>
      </c>
      <c r="J166" s="191">
        <v>43550</v>
      </c>
      <c r="K166" s="147"/>
      <c r="L166" s="108"/>
      <c r="M166" s="114">
        <v>7625.39</v>
      </c>
      <c r="N166" s="210">
        <f>I231+I232+I233+I237+I238+I239</f>
        <v>7625.38</v>
      </c>
    </row>
    <row r="167" spans="1:14">
      <c r="A167" s="123"/>
      <c r="B167" s="123"/>
      <c r="C167" s="123"/>
      <c r="D167" s="123">
        <v>23</v>
      </c>
      <c r="E167" s="123" t="s">
        <v>66</v>
      </c>
      <c r="F167" s="123">
        <v>17</v>
      </c>
      <c r="G167" s="117"/>
      <c r="H167" s="123" t="s">
        <v>67</v>
      </c>
      <c r="I167" s="123" t="s">
        <v>68</v>
      </c>
      <c r="J167" s="123"/>
      <c r="K167" s="123"/>
      <c r="L167" s="112">
        <v>35418.769999999997</v>
      </c>
      <c r="M167" s="114">
        <f>M162+M163+M164+M165+M166</f>
        <v>35418.78</v>
      </c>
      <c r="N167" s="110">
        <f>N162+N163+N164+N165+N166</f>
        <v>35418.769999999997</v>
      </c>
    </row>
    <row r="168" spans="1:14">
      <c r="A168" s="123"/>
      <c r="B168" s="123"/>
      <c r="C168" s="123"/>
      <c r="D168" s="243"/>
      <c r="E168" s="243"/>
      <c r="F168" s="123"/>
      <c r="G168" s="117"/>
      <c r="H168" s="123"/>
      <c r="I168" s="123"/>
      <c r="J168" s="123"/>
      <c r="K168" s="123"/>
      <c r="L168" s="108"/>
      <c r="M168" s="109"/>
      <c r="N168" s="110"/>
    </row>
    <row r="169" spans="1:14">
      <c r="A169" s="116" t="s">
        <v>1</v>
      </c>
      <c r="B169" s="116" t="s">
        <v>69</v>
      </c>
      <c r="C169" s="116" t="s">
        <v>3</v>
      </c>
      <c r="D169" s="116" t="s">
        <v>4</v>
      </c>
      <c r="E169" s="116" t="s">
        <v>5</v>
      </c>
      <c r="F169" s="116" t="s">
        <v>4</v>
      </c>
      <c r="G169" s="116"/>
      <c r="H169" s="116" t="s">
        <v>6</v>
      </c>
      <c r="I169" s="116" t="s">
        <v>7</v>
      </c>
      <c r="J169" s="124" t="s">
        <v>8</v>
      </c>
      <c r="K169" s="116" t="s">
        <v>9</v>
      </c>
      <c r="L169" s="108"/>
      <c r="M169" s="109"/>
      <c r="N169" s="110"/>
    </row>
    <row r="170" spans="1:14">
      <c r="A170" s="117" t="s">
        <v>20</v>
      </c>
      <c r="B170" s="129">
        <v>43617</v>
      </c>
      <c r="C170" s="148" t="s">
        <v>21</v>
      </c>
      <c r="D170" s="117">
        <v>1</v>
      </c>
      <c r="E170" s="117">
        <v>405</v>
      </c>
      <c r="F170" s="118">
        <v>1</v>
      </c>
      <c r="G170" s="117" t="s">
        <v>17</v>
      </c>
      <c r="H170" s="117">
        <v>69.5</v>
      </c>
      <c r="I170" s="117">
        <v>474.5</v>
      </c>
      <c r="J170" s="191">
        <v>43550</v>
      </c>
      <c r="K170" s="147"/>
      <c r="L170" s="108"/>
      <c r="M170" s="109"/>
      <c r="N170" s="110"/>
    </row>
    <row r="171" spans="1:14">
      <c r="A171" s="117" t="s">
        <v>22</v>
      </c>
      <c r="B171" s="129">
        <v>43618</v>
      </c>
      <c r="C171" s="118"/>
      <c r="D171" s="118"/>
      <c r="E171" s="117">
        <v>0</v>
      </c>
      <c r="F171" s="118"/>
      <c r="G171" s="146" t="s">
        <v>14</v>
      </c>
      <c r="H171" s="117">
        <v>0</v>
      </c>
      <c r="I171" s="117">
        <v>0</v>
      </c>
      <c r="J171" s="120"/>
      <c r="K171" s="147"/>
      <c r="L171" s="108"/>
      <c r="M171" s="109"/>
      <c r="N171" s="110"/>
    </row>
    <row r="172" spans="1:14">
      <c r="A172" s="117" t="s">
        <v>23</v>
      </c>
      <c r="B172" s="131">
        <v>43619</v>
      </c>
      <c r="C172" s="151" t="s">
        <v>16</v>
      </c>
      <c r="D172" s="151">
        <v>1</v>
      </c>
      <c r="E172" s="148">
        <v>0</v>
      </c>
      <c r="F172" s="151">
        <v>1</v>
      </c>
      <c r="G172" s="148" t="s">
        <v>17</v>
      </c>
      <c r="H172" s="148">
        <v>0</v>
      </c>
      <c r="I172" s="148">
        <v>0</v>
      </c>
      <c r="J172" s="126" t="s">
        <v>60</v>
      </c>
      <c r="K172" s="147"/>
      <c r="L172" s="108"/>
      <c r="M172" s="109"/>
      <c r="N172" s="110"/>
    </row>
    <row r="173" spans="1:14">
      <c r="A173" s="117" t="s">
        <v>13</v>
      </c>
      <c r="B173" s="129">
        <v>43620</v>
      </c>
      <c r="C173" s="151" t="s">
        <v>70</v>
      </c>
      <c r="D173" s="118">
        <v>1</v>
      </c>
      <c r="E173" s="117">
        <v>810</v>
      </c>
      <c r="F173" s="118">
        <v>1</v>
      </c>
      <c r="G173" s="117" t="s">
        <v>17</v>
      </c>
      <c r="H173" s="117">
        <v>267.3</v>
      </c>
      <c r="I173" s="117">
        <v>1077.3</v>
      </c>
      <c r="J173" s="194">
        <v>43558</v>
      </c>
      <c r="K173" s="147"/>
      <c r="L173" s="108"/>
      <c r="M173" s="109"/>
      <c r="N173" s="110"/>
    </row>
    <row r="174" spans="1:14">
      <c r="A174" s="117" t="s">
        <v>15</v>
      </c>
      <c r="B174" s="129">
        <v>43621</v>
      </c>
      <c r="C174" s="151" t="s">
        <v>16</v>
      </c>
      <c r="D174" s="118">
        <v>1</v>
      </c>
      <c r="E174" s="117">
        <v>810</v>
      </c>
      <c r="F174" s="118">
        <v>1</v>
      </c>
      <c r="G174" s="117" t="s">
        <v>17</v>
      </c>
      <c r="H174" s="117">
        <v>444.14</v>
      </c>
      <c r="I174" s="117">
        <v>1254.1400000000001</v>
      </c>
      <c r="J174" s="194">
        <v>43558</v>
      </c>
      <c r="K174" s="147"/>
      <c r="L174" s="108"/>
      <c r="M174" s="109"/>
      <c r="N174" s="110"/>
    </row>
    <row r="175" spans="1:14">
      <c r="A175" s="117" t="s">
        <v>18</v>
      </c>
      <c r="B175" s="129">
        <v>43622</v>
      </c>
      <c r="C175" s="151" t="s">
        <v>16</v>
      </c>
      <c r="D175" s="118">
        <v>1</v>
      </c>
      <c r="E175" s="117">
        <v>810</v>
      </c>
      <c r="F175" s="118"/>
      <c r="G175" s="146" t="s">
        <v>14</v>
      </c>
      <c r="H175" s="117">
        <v>0</v>
      </c>
      <c r="I175" s="117">
        <v>810</v>
      </c>
      <c r="J175" s="194">
        <v>43558</v>
      </c>
      <c r="K175" s="147"/>
      <c r="L175" s="108"/>
      <c r="M175" s="109"/>
      <c r="N175" s="110"/>
    </row>
    <row r="176" spans="1:14">
      <c r="A176" s="117" t="s">
        <v>19</v>
      </c>
      <c r="B176" s="129">
        <v>43623</v>
      </c>
      <c r="C176" s="151" t="s">
        <v>71</v>
      </c>
      <c r="D176" s="118">
        <v>1</v>
      </c>
      <c r="E176" s="117">
        <v>810</v>
      </c>
      <c r="F176" s="118">
        <v>1</v>
      </c>
      <c r="G176" s="117" t="s">
        <v>17</v>
      </c>
      <c r="H176" s="117">
        <v>757.55</v>
      </c>
      <c r="I176" s="117">
        <v>1567.55</v>
      </c>
      <c r="J176" s="194">
        <v>43558</v>
      </c>
      <c r="K176" s="147"/>
      <c r="L176" s="108"/>
      <c r="M176" s="109"/>
      <c r="N176" s="110"/>
    </row>
    <row r="177" spans="1:14">
      <c r="A177" s="117" t="s">
        <v>20</v>
      </c>
      <c r="B177" s="129">
        <v>43624</v>
      </c>
      <c r="C177" s="148" t="s">
        <v>21</v>
      </c>
      <c r="D177" s="118">
        <v>1</v>
      </c>
      <c r="E177" s="117">
        <v>405</v>
      </c>
      <c r="F177" s="118">
        <v>1</v>
      </c>
      <c r="G177" s="117" t="s">
        <v>17</v>
      </c>
      <c r="H177" s="117">
        <v>69.5</v>
      </c>
      <c r="I177" s="117">
        <v>474.5</v>
      </c>
      <c r="J177" s="194">
        <v>43558</v>
      </c>
      <c r="K177" s="147"/>
      <c r="L177" s="108"/>
      <c r="M177" s="109"/>
      <c r="N177" s="110"/>
    </row>
    <row r="178" spans="1:14">
      <c r="A178" s="117" t="s">
        <v>22</v>
      </c>
      <c r="B178" s="129">
        <v>43625</v>
      </c>
      <c r="C178" s="118"/>
      <c r="D178" s="118"/>
      <c r="E178" s="117">
        <v>0</v>
      </c>
      <c r="F178" s="118"/>
      <c r="G178" s="146" t="s">
        <v>14</v>
      </c>
      <c r="H178" s="117">
        <v>0</v>
      </c>
      <c r="I178" s="117">
        <v>0</v>
      </c>
      <c r="J178" s="120"/>
      <c r="K178" s="147"/>
      <c r="L178" s="108"/>
      <c r="M178" s="109"/>
      <c r="N178" s="110"/>
    </row>
    <row r="179" spans="1:14">
      <c r="A179" s="117" t="s">
        <v>23</v>
      </c>
      <c r="B179" s="131">
        <v>43626</v>
      </c>
      <c r="C179" s="151" t="s">
        <v>16</v>
      </c>
      <c r="D179" s="151">
        <v>1</v>
      </c>
      <c r="E179" s="148">
        <v>0</v>
      </c>
      <c r="F179" s="151">
        <v>1</v>
      </c>
      <c r="G179" s="148" t="s">
        <v>17</v>
      </c>
      <c r="H179" s="148">
        <v>0</v>
      </c>
      <c r="I179" s="148">
        <v>0</v>
      </c>
      <c r="J179" s="126" t="s">
        <v>60</v>
      </c>
      <c r="K179" s="147"/>
      <c r="L179" s="108"/>
      <c r="M179" s="109"/>
      <c r="N179" s="110"/>
    </row>
    <row r="180" spans="1:14">
      <c r="A180" s="117" t="s">
        <v>13</v>
      </c>
      <c r="B180" s="129">
        <v>43627</v>
      </c>
      <c r="C180" s="151" t="s">
        <v>71</v>
      </c>
      <c r="D180" s="118">
        <v>1</v>
      </c>
      <c r="E180" s="117">
        <v>810</v>
      </c>
      <c r="F180" s="118">
        <v>1</v>
      </c>
      <c r="G180" s="117" t="s">
        <v>17</v>
      </c>
      <c r="H180" s="117">
        <v>578.24</v>
      </c>
      <c r="I180" s="117">
        <v>1388.24</v>
      </c>
      <c r="J180" s="196">
        <v>43565</v>
      </c>
      <c r="K180" s="147"/>
      <c r="L180" s="108"/>
      <c r="M180" s="109"/>
      <c r="N180" s="110"/>
    </row>
    <row r="181" spans="1:14">
      <c r="A181" s="117" t="s">
        <v>15</v>
      </c>
      <c r="B181" s="129">
        <v>43628</v>
      </c>
      <c r="C181" s="151" t="s">
        <v>16</v>
      </c>
      <c r="D181" s="118">
        <v>1</v>
      </c>
      <c r="E181" s="117">
        <v>810</v>
      </c>
      <c r="F181" s="118">
        <v>1</v>
      </c>
      <c r="G181" s="117" t="s">
        <v>17</v>
      </c>
      <c r="H181" s="117">
        <v>888.29</v>
      </c>
      <c r="I181" s="117">
        <v>1698.29</v>
      </c>
      <c r="J181" s="196">
        <v>43565</v>
      </c>
      <c r="K181" s="147"/>
      <c r="L181" s="108"/>
      <c r="M181" s="109"/>
      <c r="N181" s="110"/>
    </row>
    <row r="182" spans="1:14">
      <c r="A182" s="117" t="s">
        <v>18</v>
      </c>
      <c r="B182" s="129">
        <v>43629</v>
      </c>
      <c r="C182" s="151" t="s">
        <v>72</v>
      </c>
      <c r="D182" s="118">
        <v>1</v>
      </c>
      <c r="E182" s="117">
        <v>810</v>
      </c>
      <c r="F182" s="118"/>
      <c r="G182" s="146" t="s">
        <v>14</v>
      </c>
      <c r="H182" s="117">
        <v>0</v>
      </c>
      <c r="I182" s="117">
        <v>810</v>
      </c>
      <c r="J182" s="196">
        <v>43565</v>
      </c>
      <c r="K182" s="147"/>
      <c r="L182" s="108"/>
      <c r="M182" s="109"/>
      <c r="N182" s="110"/>
    </row>
    <row r="183" spans="1:14">
      <c r="A183" s="117" t="s">
        <v>19</v>
      </c>
      <c r="B183" s="129">
        <v>43630</v>
      </c>
      <c r="C183" s="151" t="s">
        <v>73</v>
      </c>
      <c r="D183" s="118">
        <v>1</v>
      </c>
      <c r="E183" s="117">
        <v>810</v>
      </c>
      <c r="F183" s="118">
        <v>1</v>
      </c>
      <c r="G183" s="117" t="s">
        <v>17</v>
      </c>
      <c r="H183" s="117">
        <v>309.8</v>
      </c>
      <c r="I183" s="117">
        <v>1119.8</v>
      </c>
      <c r="J183" s="196">
        <v>43565</v>
      </c>
      <c r="K183" s="147"/>
      <c r="L183" s="108"/>
      <c r="M183" s="109"/>
      <c r="N183" s="110"/>
    </row>
    <row r="184" spans="1:14">
      <c r="A184" s="117" t="s">
        <v>20</v>
      </c>
      <c r="B184" s="129">
        <v>43631</v>
      </c>
      <c r="C184" s="148" t="s">
        <v>21</v>
      </c>
      <c r="D184" s="118">
        <v>1</v>
      </c>
      <c r="E184" s="117">
        <v>405</v>
      </c>
      <c r="F184" s="118">
        <v>1</v>
      </c>
      <c r="G184" s="117" t="s">
        <v>17</v>
      </c>
      <c r="H184" s="117">
        <v>69.5</v>
      </c>
      <c r="I184" s="117">
        <v>474.5</v>
      </c>
      <c r="J184" s="196">
        <v>43565</v>
      </c>
      <c r="K184" s="147"/>
      <c r="L184" s="108"/>
      <c r="M184" s="109"/>
      <c r="N184" s="110"/>
    </row>
    <row r="185" spans="1:14">
      <c r="A185" s="117" t="s">
        <v>22</v>
      </c>
      <c r="B185" s="129">
        <v>43632</v>
      </c>
      <c r="C185" s="118"/>
      <c r="D185" s="118"/>
      <c r="E185" s="117">
        <v>0</v>
      </c>
      <c r="F185" s="118"/>
      <c r="G185" s="146" t="s">
        <v>14</v>
      </c>
      <c r="H185" s="117">
        <v>0</v>
      </c>
      <c r="I185" s="117">
        <v>0</v>
      </c>
      <c r="J185" s="120"/>
      <c r="K185" s="147"/>
      <c r="L185" s="108"/>
      <c r="M185" s="109"/>
      <c r="N185" s="110"/>
    </row>
    <row r="186" spans="1:14">
      <c r="A186" s="117" t="s">
        <v>23</v>
      </c>
      <c r="B186" s="129">
        <v>43633</v>
      </c>
      <c r="C186" s="151" t="s">
        <v>16</v>
      </c>
      <c r="D186" s="118">
        <v>1</v>
      </c>
      <c r="E186" s="117">
        <v>810</v>
      </c>
      <c r="F186" s="118">
        <v>1</v>
      </c>
      <c r="G186" s="117" t="s">
        <v>17</v>
      </c>
      <c r="H186" s="117">
        <v>444.14</v>
      </c>
      <c r="I186" s="117">
        <v>1254.1400000000001</v>
      </c>
      <c r="J186" s="142">
        <v>43572</v>
      </c>
      <c r="K186" s="147"/>
      <c r="L186" s="108"/>
      <c r="M186" s="109"/>
      <c r="N186" s="110"/>
    </row>
    <row r="187" spans="1:14">
      <c r="A187" s="117" t="s">
        <v>13</v>
      </c>
      <c r="B187" s="129">
        <v>43634</v>
      </c>
      <c r="C187" s="151" t="s">
        <v>74</v>
      </c>
      <c r="D187" s="118">
        <v>1</v>
      </c>
      <c r="E187" s="117">
        <v>810</v>
      </c>
      <c r="F187" s="118">
        <v>1</v>
      </c>
      <c r="G187" s="117" t="s">
        <v>17</v>
      </c>
      <c r="H187" s="117">
        <v>365.57</v>
      </c>
      <c r="I187" s="117">
        <v>1175.57</v>
      </c>
      <c r="J187" s="142">
        <v>43572</v>
      </c>
      <c r="K187" s="147"/>
      <c r="L187" s="108"/>
      <c r="M187" s="109"/>
      <c r="N187" s="110"/>
    </row>
    <row r="188" spans="1:14">
      <c r="A188" s="117" t="s">
        <v>15</v>
      </c>
      <c r="B188" s="129">
        <v>43635</v>
      </c>
      <c r="C188" s="151" t="s">
        <v>16</v>
      </c>
      <c r="D188" s="118">
        <v>1</v>
      </c>
      <c r="E188" s="117">
        <v>810</v>
      </c>
      <c r="F188" s="118">
        <v>1</v>
      </c>
      <c r="G188" s="117" t="s">
        <v>17</v>
      </c>
      <c r="H188" s="117">
        <v>444.14</v>
      </c>
      <c r="I188" s="117">
        <v>1254.1400000000001</v>
      </c>
      <c r="J188" s="142">
        <v>43572</v>
      </c>
      <c r="K188" s="147"/>
      <c r="L188" s="108"/>
      <c r="M188" s="109"/>
      <c r="N188" s="110"/>
    </row>
    <row r="189" spans="1:14">
      <c r="A189" s="117" t="s">
        <v>18</v>
      </c>
      <c r="B189" s="129">
        <v>43636</v>
      </c>
      <c r="C189" s="118"/>
      <c r="D189" s="118"/>
      <c r="E189" s="117">
        <v>0</v>
      </c>
      <c r="F189" s="118"/>
      <c r="G189" s="146" t="s">
        <v>14</v>
      </c>
      <c r="H189" s="117">
        <v>0</v>
      </c>
      <c r="I189" s="117">
        <v>0</v>
      </c>
      <c r="J189" s="120"/>
      <c r="K189" s="147"/>
      <c r="L189" s="108"/>
      <c r="M189" s="109"/>
      <c r="N189" s="110"/>
    </row>
    <row r="190" spans="1:14">
      <c r="A190" s="117" t="s">
        <v>19</v>
      </c>
      <c r="B190" s="129">
        <v>43637</v>
      </c>
      <c r="C190" s="151" t="s">
        <v>16</v>
      </c>
      <c r="D190" s="118">
        <v>1</v>
      </c>
      <c r="E190" s="117">
        <v>810</v>
      </c>
      <c r="F190" s="118">
        <v>1</v>
      </c>
      <c r="G190" s="117" t="s">
        <v>17</v>
      </c>
      <c r="H190" s="117">
        <v>888.29</v>
      </c>
      <c r="I190" s="117">
        <v>1698.29</v>
      </c>
      <c r="J190" s="142">
        <v>43572</v>
      </c>
      <c r="K190" s="147"/>
      <c r="L190" s="108"/>
      <c r="M190" s="109"/>
      <c r="N190" s="110"/>
    </row>
    <row r="191" spans="1:14">
      <c r="A191" s="117" t="s">
        <v>20</v>
      </c>
      <c r="B191" s="129">
        <v>43638</v>
      </c>
      <c r="C191" s="151" t="s">
        <v>75</v>
      </c>
      <c r="D191" s="118">
        <v>1</v>
      </c>
      <c r="E191" s="117">
        <v>405</v>
      </c>
      <c r="F191" s="118">
        <v>1</v>
      </c>
      <c r="G191" s="117" t="s">
        <v>17</v>
      </c>
      <c r="H191" s="117">
        <v>69.5</v>
      </c>
      <c r="I191" s="117">
        <v>474.5</v>
      </c>
      <c r="J191" s="142">
        <v>43572</v>
      </c>
      <c r="K191" s="147"/>
      <c r="L191" s="108"/>
      <c r="M191" s="109"/>
      <c r="N191" s="110"/>
    </row>
    <row r="192" spans="1:14">
      <c r="A192" s="117" t="s">
        <v>22</v>
      </c>
      <c r="B192" s="129">
        <v>43639</v>
      </c>
      <c r="C192" s="118"/>
      <c r="D192" s="118"/>
      <c r="E192" s="117">
        <v>0</v>
      </c>
      <c r="F192" s="118"/>
      <c r="G192" s="146" t="s">
        <v>14</v>
      </c>
      <c r="H192" s="117">
        <v>0</v>
      </c>
      <c r="I192" s="117">
        <v>0</v>
      </c>
      <c r="J192" s="120"/>
      <c r="K192" s="147"/>
      <c r="L192" s="108"/>
      <c r="M192" s="109"/>
      <c r="N192" s="110"/>
    </row>
    <row r="193" spans="1:14">
      <c r="A193" s="117" t="s">
        <v>23</v>
      </c>
      <c r="B193" s="129">
        <v>43640</v>
      </c>
      <c r="C193" s="151" t="s">
        <v>16</v>
      </c>
      <c r="D193" s="118">
        <v>1</v>
      </c>
      <c r="E193" s="117">
        <v>810</v>
      </c>
      <c r="F193" s="118">
        <v>1</v>
      </c>
      <c r="G193" s="117" t="s">
        <v>17</v>
      </c>
      <c r="H193" s="117">
        <v>888.29</v>
      </c>
      <c r="I193" s="117">
        <v>1698.29</v>
      </c>
      <c r="J193" s="199">
        <v>43579</v>
      </c>
      <c r="K193" s="147"/>
      <c r="L193" s="108"/>
      <c r="M193" s="114">
        <v>7171.29</v>
      </c>
      <c r="N193" s="211">
        <f>I241+I242+I243+I244+I245+I246</f>
        <v>7171.29</v>
      </c>
    </row>
    <row r="194" spans="1:14">
      <c r="A194" s="117" t="s">
        <v>13</v>
      </c>
      <c r="B194" s="129">
        <v>43641</v>
      </c>
      <c r="C194" s="151" t="s">
        <v>76</v>
      </c>
      <c r="D194" s="118">
        <v>1</v>
      </c>
      <c r="E194" s="117">
        <v>810</v>
      </c>
      <c r="F194" s="118"/>
      <c r="G194" s="146" t="s">
        <v>14</v>
      </c>
      <c r="H194" s="117">
        <v>0</v>
      </c>
      <c r="I194" s="117">
        <v>810</v>
      </c>
      <c r="J194" s="199">
        <v>43579</v>
      </c>
      <c r="K194" s="147"/>
      <c r="L194" s="108"/>
      <c r="M194" s="114">
        <v>6808.09</v>
      </c>
      <c r="N194" s="186">
        <f>I248+I249+I250+I251+I252+I253</f>
        <v>6808.0900000000011</v>
      </c>
    </row>
    <row r="195" spans="1:14">
      <c r="A195" s="117" t="s">
        <v>15</v>
      </c>
      <c r="B195" s="129">
        <v>43642</v>
      </c>
      <c r="C195" s="151" t="s">
        <v>16</v>
      </c>
      <c r="D195" s="118">
        <v>1</v>
      </c>
      <c r="E195" s="117">
        <v>810</v>
      </c>
      <c r="F195" s="118"/>
      <c r="G195" s="146" t="s">
        <v>14</v>
      </c>
      <c r="H195" s="117">
        <v>0</v>
      </c>
      <c r="I195" s="117">
        <v>810</v>
      </c>
      <c r="J195" s="199">
        <v>43579</v>
      </c>
      <c r="K195" s="147"/>
      <c r="L195" s="108"/>
      <c r="M195" s="114">
        <v>6974.08</v>
      </c>
      <c r="N195" s="195">
        <f>I255+I256+I257+I258+I259+I260</f>
        <v>6974.08</v>
      </c>
    </row>
    <row r="196" spans="1:14">
      <c r="A196" s="117" t="s">
        <v>18</v>
      </c>
      <c r="B196" s="129">
        <v>43643</v>
      </c>
      <c r="C196" s="151" t="s">
        <v>44</v>
      </c>
      <c r="D196" s="118">
        <v>1</v>
      </c>
      <c r="E196" s="117">
        <v>810</v>
      </c>
      <c r="F196" s="118"/>
      <c r="G196" s="146" t="s">
        <v>14</v>
      </c>
      <c r="H196" s="117">
        <v>0</v>
      </c>
      <c r="I196" s="117">
        <v>810</v>
      </c>
      <c r="J196" s="199">
        <v>43579</v>
      </c>
      <c r="K196" s="147"/>
      <c r="L196" s="108"/>
      <c r="M196" s="114">
        <v>7108.17</v>
      </c>
      <c r="N196" s="215">
        <f>I262+I263+I264+I265+I266+I267</f>
        <v>7108.16</v>
      </c>
    </row>
    <row r="197" spans="1:14">
      <c r="A197" s="117" t="s">
        <v>19</v>
      </c>
      <c r="B197" s="129">
        <v>43644</v>
      </c>
      <c r="C197" s="151" t="s">
        <v>65</v>
      </c>
      <c r="D197" s="118">
        <v>1</v>
      </c>
      <c r="E197" s="117">
        <v>810</v>
      </c>
      <c r="F197" s="118">
        <v>1</v>
      </c>
      <c r="G197" s="117" t="s">
        <v>17</v>
      </c>
      <c r="H197" s="117">
        <v>810</v>
      </c>
      <c r="I197" s="117">
        <v>1620</v>
      </c>
      <c r="J197" s="199">
        <v>43579</v>
      </c>
      <c r="K197" s="147"/>
      <c r="L197" s="108"/>
      <c r="M197" s="114">
        <v>7251.06</v>
      </c>
      <c r="N197" s="217">
        <f>I272+I273+I274+I275+I276</f>
        <v>7251.05</v>
      </c>
    </row>
    <row r="198" spans="1:14">
      <c r="A198" s="117" t="s">
        <v>20</v>
      </c>
      <c r="B198" s="131">
        <v>43645</v>
      </c>
      <c r="C198" s="148" t="s">
        <v>21</v>
      </c>
      <c r="D198" s="119">
        <v>1</v>
      </c>
      <c r="E198" s="130">
        <v>0</v>
      </c>
      <c r="F198" s="119">
        <v>1</v>
      </c>
      <c r="G198" s="130" t="s">
        <v>17</v>
      </c>
      <c r="H198" s="130">
        <v>0</v>
      </c>
      <c r="I198" s="130">
        <v>0</v>
      </c>
      <c r="J198" s="122" t="s">
        <v>60</v>
      </c>
      <c r="K198" s="147"/>
      <c r="L198" s="108"/>
      <c r="M198" s="109"/>
      <c r="N198" s="110"/>
    </row>
    <row r="199" spans="1:14">
      <c r="A199" s="117" t="s">
        <v>22</v>
      </c>
      <c r="B199" s="129">
        <v>43646</v>
      </c>
      <c r="C199" s="118"/>
      <c r="D199" s="118"/>
      <c r="E199" s="117">
        <v>0</v>
      </c>
      <c r="F199" s="118"/>
      <c r="G199" s="146" t="s">
        <v>14</v>
      </c>
      <c r="H199" s="117">
        <v>0</v>
      </c>
      <c r="I199" s="117">
        <v>0</v>
      </c>
      <c r="J199" s="120"/>
      <c r="K199" s="147"/>
      <c r="L199" s="108"/>
      <c r="M199" s="109"/>
      <c r="N199" s="110"/>
    </row>
    <row r="200" spans="1:14">
      <c r="A200" s="123"/>
      <c r="B200" s="123"/>
      <c r="C200" s="123"/>
      <c r="D200" s="123">
        <v>24</v>
      </c>
      <c r="E200" s="117">
        <v>0</v>
      </c>
      <c r="F200" s="118"/>
      <c r="G200" s="146" t="s">
        <v>14</v>
      </c>
      <c r="H200" s="117">
        <v>0</v>
      </c>
      <c r="I200" s="123" t="s">
        <v>77</v>
      </c>
      <c r="J200" s="123"/>
      <c r="K200" s="123"/>
      <c r="L200" s="112">
        <v>35312.67</v>
      </c>
      <c r="M200" s="114">
        <f>M193+M194+M195+M196+M197</f>
        <v>35312.689999999995</v>
      </c>
      <c r="N200" s="110">
        <f>N193+N194+N195+N196+N197</f>
        <v>35312.67</v>
      </c>
    </row>
    <row r="201" spans="1:14">
      <c r="A201" s="123"/>
      <c r="B201" s="123"/>
      <c r="C201" s="123"/>
      <c r="D201" s="243"/>
      <c r="E201" s="243"/>
      <c r="F201" s="123"/>
      <c r="G201" s="117"/>
      <c r="H201" s="123"/>
      <c r="I201" s="123"/>
      <c r="J201" s="123"/>
      <c r="K201" s="123"/>
      <c r="L201" s="108"/>
      <c r="M201" s="109"/>
      <c r="N201" s="110"/>
    </row>
    <row r="202" spans="1:14">
      <c r="A202" s="116" t="s">
        <v>1</v>
      </c>
      <c r="B202" s="116" t="s">
        <v>78</v>
      </c>
      <c r="C202" s="116" t="s">
        <v>3</v>
      </c>
      <c r="D202" s="116" t="s">
        <v>4</v>
      </c>
      <c r="E202" s="116" t="s">
        <v>5</v>
      </c>
      <c r="F202" s="116" t="s">
        <v>4</v>
      </c>
      <c r="G202" s="116"/>
      <c r="H202" s="116" t="s">
        <v>6</v>
      </c>
      <c r="I202" s="116" t="s">
        <v>7</v>
      </c>
      <c r="J202" s="124" t="s">
        <v>8</v>
      </c>
      <c r="K202" s="116" t="s">
        <v>9</v>
      </c>
      <c r="L202" s="108"/>
      <c r="M202" s="109"/>
      <c r="N202" s="110"/>
    </row>
    <row r="203" spans="1:14">
      <c r="A203" s="117" t="s">
        <v>23</v>
      </c>
      <c r="B203" s="129">
        <v>43647</v>
      </c>
      <c r="C203" s="148" t="s">
        <v>65</v>
      </c>
      <c r="D203" s="117">
        <v>1</v>
      </c>
      <c r="E203" s="117">
        <v>810</v>
      </c>
      <c r="F203" s="118">
        <v>1</v>
      </c>
      <c r="G203" s="117" t="s">
        <v>17</v>
      </c>
      <c r="H203" s="117">
        <v>810</v>
      </c>
      <c r="I203" s="117">
        <v>1620</v>
      </c>
      <c r="J203" s="201">
        <v>43585</v>
      </c>
      <c r="K203" s="147"/>
      <c r="L203" s="108"/>
      <c r="M203" s="109"/>
      <c r="N203" s="110"/>
    </row>
    <row r="204" spans="1:14">
      <c r="A204" s="117" t="s">
        <v>13</v>
      </c>
      <c r="B204" s="129">
        <v>43648</v>
      </c>
      <c r="C204" s="151" t="s">
        <v>16</v>
      </c>
      <c r="D204" s="118">
        <v>1</v>
      </c>
      <c r="E204" s="117">
        <v>810</v>
      </c>
      <c r="F204" s="118"/>
      <c r="G204" s="146" t="s">
        <v>14</v>
      </c>
      <c r="H204" s="117">
        <v>0</v>
      </c>
      <c r="I204" s="117">
        <v>810</v>
      </c>
      <c r="J204" s="201">
        <v>43585</v>
      </c>
      <c r="K204" s="147"/>
      <c r="L204" s="108"/>
      <c r="M204" s="109"/>
      <c r="N204" s="110"/>
    </row>
    <row r="205" spans="1:14">
      <c r="A205" s="117" t="s">
        <v>15</v>
      </c>
      <c r="B205" s="129">
        <v>43649</v>
      </c>
      <c r="C205" s="151" t="s">
        <v>16</v>
      </c>
      <c r="D205" s="118">
        <v>1</v>
      </c>
      <c r="E205" s="117">
        <v>810</v>
      </c>
      <c r="F205" s="118"/>
      <c r="G205" s="146" t="s">
        <v>14</v>
      </c>
      <c r="H205" s="117">
        <v>0</v>
      </c>
      <c r="I205" s="117">
        <v>810</v>
      </c>
      <c r="J205" s="201">
        <v>43585</v>
      </c>
      <c r="K205" s="147"/>
      <c r="L205" s="108"/>
      <c r="M205" s="109"/>
      <c r="N205" s="110"/>
    </row>
    <row r="206" spans="1:14">
      <c r="A206" s="117" t="s">
        <v>18</v>
      </c>
      <c r="B206" s="129">
        <v>43650</v>
      </c>
      <c r="C206" s="151" t="s">
        <v>38</v>
      </c>
      <c r="D206" s="118">
        <v>1</v>
      </c>
      <c r="E206" s="117">
        <v>810</v>
      </c>
      <c r="F206" s="118">
        <v>1</v>
      </c>
      <c r="G206" s="117" t="s">
        <v>17</v>
      </c>
      <c r="H206" s="117">
        <v>810</v>
      </c>
      <c r="I206" s="117">
        <v>1620</v>
      </c>
      <c r="J206" s="201">
        <v>43585</v>
      </c>
      <c r="K206" s="147"/>
      <c r="L206" s="108"/>
      <c r="M206" s="109"/>
      <c r="N206" s="110"/>
    </row>
    <row r="207" spans="1:14">
      <c r="A207" s="117" t="s">
        <v>19</v>
      </c>
      <c r="B207" s="129">
        <v>43651</v>
      </c>
      <c r="C207" s="151" t="s">
        <v>16</v>
      </c>
      <c r="D207" s="118">
        <v>1</v>
      </c>
      <c r="E207" s="117">
        <v>810</v>
      </c>
      <c r="F207" s="118">
        <v>1</v>
      </c>
      <c r="G207" s="117" t="s">
        <v>17</v>
      </c>
      <c r="H207" s="117">
        <v>444.14</v>
      </c>
      <c r="I207" s="117">
        <v>1254.1400000000001</v>
      </c>
      <c r="J207" s="201">
        <v>43585</v>
      </c>
      <c r="K207" s="147"/>
      <c r="L207" s="108"/>
      <c r="M207" s="109"/>
      <c r="N207" s="110"/>
    </row>
    <row r="208" spans="1:14">
      <c r="A208" s="117" t="s">
        <v>20</v>
      </c>
      <c r="B208" s="129">
        <v>43652</v>
      </c>
      <c r="C208" s="148" t="s">
        <v>21</v>
      </c>
      <c r="D208" s="118">
        <v>1</v>
      </c>
      <c r="E208" s="117">
        <v>405</v>
      </c>
      <c r="F208" s="118">
        <v>1</v>
      </c>
      <c r="G208" s="117" t="s">
        <v>17</v>
      </c>
      <c r="H208" s="117">
        <v>69.5</v>
      </c>
      <c r="I208" s="117">
        <v>474.5</v>
      </c>
      <c r="J208" s="201">
        <v>43585</v>
      </c>
      <c r="K208" s="147"/>
      <c r="L208" s="108"/>
      <c r="M208" s="109"/>
      <c r="N208" s="110"/>
    </row>
    <row r="209" spans="1:14">
      <c r="A209" s="117" t="s">
        <v>22</v>
      </c>
      <c r="B209" s="129">
        <v>43653</v>
      </c>
      <c r="C209" s="118"/>
      <c r="D209" s="118"/>
      <c r="E209" s="117">
        <v>0</v>
      </c>
      <c r="F209" s="118"/>
      <c r="G209" s="146" t="s">
        <v>14</v>
      </c>
      <c r="H209" s="117">
        <v>0</v>
      </c>
      <c r="I209" s="117">
        <v>0</v>
      </c>
      <c r="J209" s="120"/>
      <c r="K209" s="147"/>
      <c r="L209" s="108"/>
      <c r="M209" s="109"/>
      <c r="N209" s="110"/>
    </row>
    <row r="210" spans="1:14">
      <c r="A210" s="117" t="s">
        <v>23</v>
      </c>
      <c r="B210" s="129">
        <v>43654</v>
      </c>
      <c r="C210" s="151" t="s">
        <v>16</v>
      </c>
      <c r="D210" s="118">
        <v>1</v>
      </c>
      <c r="E210" s="117">
        <v>810</v>
      </c>
      <c r="F210" s="118">
        <v>1</v>
      </c>
      <c r="G210" s="117" t="s">
        <v>17</v>
      </c>
      <c r="H210" s="117">
        <v>444.15</v>
      </c>
      <c r="I210" s="117">
        <v>1254.1500000000001</v>
      </c>
      <c r="J210" s="203">
        <v>43593</v>
      </c>
      <c r="K210" s="147"/>
      <c r="L210" s="108"/>
      <c r="M210" s="109"/>
      <c r="N210" s="110"/>
    </row>
    <row r="211" spans="1:14">
      <c r="A211" s="117" t="s">
        <v>13</v>
      </c>
      <c r="B211" s="129">
        <v>43655</v>
      </c>
      <c r="C211" s="151" t="s">
        <v>65</v>
      </c>
      <c r="D211" s="118">
        <v>1</v>
      </c>
      <c r="E211" s="117">
        <v>810</v>
      </c>
      <c r="F211" s="118">
        <v>1</v>
      </c>
      <c r="G211" s="117" t="s">
        <v>17</v>
      </c>
      <c r="H211" s="117">
        <v>810</v>
      </c>
      <c r="I211" s="117">
        <v>1620</v>
      </c>
      <c r="J211" s="203">
        <v>43593</v>
      </c>
      <c r="K211" s="147"/>
      <c r="L211" s="108"/>
      <c r="M211" s="109"/>
      <c r="N211" s="110"/>
    </row>
    <row r="212" spans="1:14">
      <c r="A212" s="117" t="s">
        <v>15</v>
      </c>
      <c r="B212" s="129">
        <v>43656</v>
      </c>
      <c r="C212" s="151" t="s">
        <v>16</v>
      </c>
      <c r="D212" s="118">
        <v>1</v>
      </c>
      <c r="E212" s="117">
        <v>810</v>
      </c>
      <c r="F212" s="118"/>
      <c r="G212" s="146" t="s">
        <v>14</v>
      </c>
      <c r="H212" s="117">
        <v>0</v>
      </c>
      <c r="I212" s="117">
        <v>810</v>
      </c>
      <c r="J212" s="203">
        <v>43593</v>
      </c>
      <c r="K212" s="147"/>
      <c r="L212" s="108"/>
      <c r="M212" s="109"/>
      <c r="N212" s="110"/>
    </row>
    <row r="213" spans="1:14">
      <c r="A213" s="117" t="s">
        <v>18</v>
      </c>
      <c r="B213" s="129">
        <v>43657</v>
      </c>
      <c r="C213" s="151" t="s">
        <v>16</v>
      </c>
      <c r="D213" s="118">
        <v>1</v>
      </c>
      <c r="E213" s="117">
        <v>810</v>
      </c>
      <c r="F213" s="118">
        <v>1</v>
      </c>
      <c r="G213" s="117" t="s">
        <v>17</v>
      </c>
      <c r="H213" s="117">
        <v>444.14</v>
      </c>
      <c r="I213" s="117">
        <v>1254.1400000000001</v>
      </c>
      <c r="J213" s="203">
        <v>43593</v>
      </c>
      <c r="K213" s="147"/>
      <c r="L213" s="108"/>
      <c r="M213" s="109"/>
      <c r="N213" s="110"/>
    </row>
    <row r="214" spans="1:14">
      <c r="A214" s="117" t="s">
        <v>19</v>
      </c>
      <c r="B214" s="129">
        <v>43658</v>
      </c>
      <c r="C214" s="151" t="s">
        <v>79</v>
      </c>
      <c r="D214" s="118">
        <v>1</v>
      </c>
      <c r="E214" s="117">
        <v>810</v>
      </c>
      <c r="F214" s="118">
        <v>1</v>
      </c>
      <c r="G214" s="117" t="s">
        <v>17</v>
      </c>
      <c r="H214" s="117">
        <v>514.29999999999995</v>
      </c>
      <c r="I214" s="117">
        <v>1324.3</v>
      </c>
      <c r="J214" s="203">
        <v>43593</v>
      </c>
      <c r="K214" s="147"/>
      <c r="L214" s="108"/>
      <c r="M214" s="109"/>
      <c r="N214" s="110"/>
    </row>
    <row r="215" spans="1:14">
      <c r="A215" s="117" t="s">
        <v>20</v>
      </c>
      <c r="B215" s="129">
        <v>43659</v>
      </c>
      <c r="C215" s="148" t="s">
        <v>21</v>
      </c>
      <c r="D215" s="118">
        <v>1</v>
      </c>
      <c r="E215" s="117">
        <v>405</v>
      </c>
      <c r="F215" s="118">
        <v>1</v>
      </c>
      <c r="G215" s="117" t="s">
        <v>17</v>
      </c>
      <c r="H215" s="117">
        <v>69.5</v>
      </c>
      <c r="I215" s="117">
        <v>474.5</v>
      </c>
      <c r="J215" s="203">
        <v>43593</v>
      </c>
      <c r="K215" s="147"/>
      <c r="L215" s="108"/>
      <c r="M215" s="109"/>
      <c r="N215" s="110"/>
    </row>
    <row r="216" spans="1:14">
      <c r="A216" s="117" t="s">
        <v>22</v>
      </c>
      <c r="B216" s="129">
        <v>43660</v>
      </c>
      <c r="C216" s="118"/>
      <c r="D216" s="118"/>
      <c r="E216" s="117">
        <v>0</v>
      </c>
      <c r="F216" s="118"/>
      <c r="G216" s="146" t="s">
        <v>14</v>
      </c>
      <c r="H216" s="117">
        <v>0</v>
      </c>
      <c r="I216" s="117">
        <v>0</v>
      </c>
      <c r="J216" s="120"/>
      <c r="K216" s="147"/>
      <c r="L216" s="108"/>
      <c r="M216" s="109"/>
      <c r="N216" s="110"/>
    </row>
    <row r="217" spans="1:14">
      <c r="A217" s="117" t="s">
        <v>23</v>
      </c>
      <c r="B217" s="129">
        <v>43661</v>
      </c>
      <c r="C217" s="151" t="s">
        <v>16</v>
      </c>
      <c r="D217" s="118">
        <v>1</v>
      </c>
      <c r="E217" s="117">
        <v>810</v>
      </c>
      <c r="F217" s="118">
        <v>1</v>
      </c>
      <c r="G217" s="117" t="s">
        <v>17</v>
      </c>
      <c r="H217" s="117">
        <v>444.14</v>
      </c>
      <c r="I217" s="117">
        <v>1254.1400000000001</v>
      </c>
      <c r="J217" s="205">
        <v>43600</v>
      </c>
      <c r="K217" s="147"/>
      <c r="L217" s="108"/>
      <c r="M217" s="109"/>
      <c r="N217" s="110"/>
    </row>
    <row r="218" spans="1:14">
      <c r="A218" s="117" t="s">
        <v>13</v>
      </c>
      <c r="B218" s="129">
        <v>43662</v>
      </c>
      <c r="C218" s="151" t="s">
        <v>16</v>
      </c>
      <c r="D218" s="118">
        <v>1</v>
      </c>
      <c r="E218" s="117">
        <v>810</v>
      </c>
      <c r="F218" s="118"/>
      <c r="G218" s="146" t="s">
        <v>14</v>
      </c>
      <c r="H218" s="117">
        <v>0</v>
      </c>
      <c r="I218" s="117">
        <v>810</v>
      </c>
      <c r="J218" s="205">
        <v>43600</v>
      </c>
      <c r="K218" s="147"/>
      <c r="L218" s="108"/>
      <c r="M218" s="109"/>
      <c r="N218" s="110"/>
    </row>
    <row r="219" spans="1:14">
      <c r="A219" s="117" t="s">
        <v>15</v>
      </c>
      <c r="B219" s="129">
        <v>43663</v>
      </c>
      <c r="C219" s="151" t="s">
        <v>65</v>
      </c>
      <c r="D219" s="118">
        <v>1</v>
      </c>
      <c r="E219" s="117">
        <v>810</v>
      </c>
      <c r="F219" s="118">
        <v>1</v>
      </c>
      <c r="G219" s="117" t="s">
        <v>17</v>
      </c>
      <c r="H219" s="117">
        <v>810</v>
      </c>
      <c r="I219" s="117">
        <v>1620</v>
      </c>
      <c r="J219" s="205">
        <v>43600</v>
      </c>
      <c r="K219" s="147"/>
      <c r="L219" s="108"/>
      <c r="M219" s="109"/>
      <c r="N219" s="110"/>
    </row>
    <row r="220" spans="1:14">
      <c r="A220" s="117" t="s">
        <v>18</v>
      </c>
      <c r="B220" s="129">
        <v>43664</v>
      </c>
      <c r="C220" s="151" t="s">
        <v>16</v>
      </c>
      <c r="D220" s="118">
        <v>1</v>
      </c>
      <c r="E220" s="117">
        <v>810</v>
      </c>
      <c r="F220" s="118">
        <v>1</v>
      </c>
      <c r="G220" s="117" t="s">
        <v>17</v>
      </c>
      <c r="H220" s="117">
        <v>444.15</v>
      </c>
      <c r="I220" s="117">
        <v>1254.1500000000001</v>
      </c>
      <c r="J220" s="205">
        <v>43600</v>
      </c>
      <c r="K220" s="147"/>
      <c r="L220" s="108"/>
      <c r="M220" s="109"/>
      <c r="N220" s="110"/>
    </row>
    <row r="221" spans="1:14">
      <c r="A221" s="117" t="s">
        <v>19</v>
      </c>
      <c r="B221" s="129">
        <v>43665</v>
      </c>
      <c r="C221" s="151" t="s">
        <v>80</v>
      </c>
      <c r="D221" s="118">
        <v>1</v>
      </c>
      <c r="E221" s="117">
        <v>810</v>
      </c>
      <c r="F221" s="118">
        <v>1</v>
      </c>
      <c r="G221" s="117" t="s">
        <v>17</v>
      </c>
      <c r="H221" s="117">
        <v>1212.08</v>
      </c>
      <c r="I221" s="117">
        <v>2022.08</v>
      </c>
      <c r="J221" s="205">
        <v>43600</v>
      </c>
      <c r="K221" s="147"/>
      <c r="L221" s="108"/>
      <c r="M221" s="109"/>
      <c r="N221" s="110"/>
    </row>
    <row r="222" spans="1:14">
      <c r="A222" s="117" t="s">
        <v>20</v>
      </c>
      <c r="B222" s="129">
        <v>43666</v>
      </c>
      <c r="C222" s="148" t="s">
        <v>21</v>
      </c>
      <c r="D222" s="118">
        <v>1</v>
      </c>
      <c r="E222" s="117">
        <v>405</v>
      </c>
      <c r="F222" s="118">
        <v>1</v>
      </c>
      <c r="G222" s="117" t="s">
        <v>17</v>
      </c>
      <c r="H222" s="117">
        <v>69.5</v>
      </c>
      <c r="I222" s="117">
        <v>474.5</v>
      </c>
      <c r="J222" s="205">
        <v>43600</v>
      </c>
      <c r="K222" s="147"/>
      <c r="L222" s="108"/>
      <c r="M222" s="109"/>
      <c r="N222" s="110"/>
    </row>
    <row r="223" spans="1:14">
      <c r="A223" s="117" t="s">
        <v>22</v>
      </c>
      <c r="B223" s="129">
        <v>43667</v>
      </c>
      <c r="C223" s="118"/>
      <c r="D223" s="118"/>
      <c r="E223" s="117">
        <v>0</v>
      </c>
      <c r="F223" s="118"/>
      <c r="G223" s="146" t="s">
        <v>14</v>
      </c>
      <c r="H223" s="117">
        <v>0</v>
      </c>
      <c r="I223" s="117">
        <v>0</v>
      </c>
      <c r="J223" s="120"/>
      <c r="K223" s="147"/>
      <c r="L223" s="108"/>
      <c r="M223" s="109"/>
      <c r="N223" s="110"/>
    </row>
    <row r="224" spans="1:14">
      <c r="A224" s="117" t="s">
        <v>23</v>
      </c>
      <c r="B224" s="129">
        <v>43668</v>
      </c>
      <c r="C224" s="151" t="s">
        <v>16</v>
      </c>
      <c r="D224" s="118">
        <v>1</v>
      </c>
      <c r="E224" s="117">
        <v>810</v>
      </c>
      <c r="F224" s="118">
        <v>1</v>
      </c>
      <c r="G224" s="117" t="s">
        <v>17</v>
      </c>
      <c r="H224" s="117">
        <v>444.14</v>
      </c>
      <c r="I224" s="117">
        <v>1254.1400000000001</v>
      </c>
      <c r="J224" s="207">
        <v>43607</v>
      </c>
      <c r="K224" s="147"/>
      <c r="L224" s="108"/>
      <c r="M224" s="109"/>
      <c r="N224" s="110"/>
    </row>
    <row r="225" spans="1:14">
      <c r="A225" s="117" t="s">
        <v>13</v>
      </c>
      <c r="B225" s="129">
        <v>43669</v>
      </c>
      <c r="C225" s="151" t="s">
        <v>65</v>
      </c>
      <c r="D225" s="118">
        <v>1</v>
      </c>
      <c r="E225" s="117">
        <v>810</v>
      </c>
      <c r="F225" s="118">
        <v>1</v>
      </c>
      <c r="G225" s="117" t="s">
        <v>17</v>
      </c>
      <c r="H225" s="117">
        <v>810</v>
      </c>
      <c r="I225" s="117">
        <v>1620</v>
      </c>
      <c r="J225" s="207">
        <v>43607</v>
      </c>
      <c r="K225" s="147"/>
      <c r="L225" s="108"/>
      <c r="M225" s="109"/>
      <c r="N225" s="110"/>
    </row>
    <row r="226" spans="1:14">
      <c r="A226" s="117" t="s">
        <v>15</v>
      </c>
      <c r="B226" s="129">
        <v>43670</v>
      </c>
      <c r="C226" s="151" t="s">
        <v>16</v>
      </c>
      <c r="D226" s="118">
        <v>1</v>
      </c>
      <c r="E226" s="117">
        <v>810</v>
      </c>
      <c r="F226" s="118">
        <v>1</v>
      </c>
      <c r="G226" s="117" t="s">
        <v>17</v>
      </c>
      <c r="H226" s="117">
        <v>444.15</v>
      </c>
      <c r="I226" s="117">
        <v>1254.1500000000001</v>
      </c>
      <c r="J226" s="207">
        <v>43607</v>
      </c>
      <c r="K226" s="147"/>
      <c r="L226" s="108"/>
      <c r="M226" s="109"/>
      <c r="N226" s="110"/>
    </row>
    <row r="227" spans="1:14">
      <c r="A227" s="117" t="s">
        <v>18</v>
      </c>
      <c r="B227" s="129">
        <v>43671</v>
      </c>
      <c r="C227" s="151" t="s">
        <v>44</v>
      </c>
      <c r="D227" s="118">
        <v>1</v>
      </c>
      <c r="E227" s="117">
        <v>810</v>
      </c>
      <c r="F227" s="118"/>
      <c r="G227" s="146" t="s">
        <v>14</v>
      </c>
      <c r="H227" s="117">
        <v>0</v>
      </c>
      <c r="I227" s="117">
        <v>810</v>
      </c>
      <c r="J227" s="207">
        <v>43607</v>
      </c>
      <c r="K227" s="147"/>
      <c r="L227" s="108"/>
      <c r="M227" s="109"/>
      <c r="N227" s="110"/>
    </row>
    <row r="228" spans="1:14">
      <c r="A228" s="117" t="s">
        <v>19</v>
      </c>
      <c r="B228" s="129">
        <v>43672</v>
      </c>
      <c r="C228" s="151" t="s">
        <v>81</v>
      </c>
      <c r="D228" s="118">
        <v>1</v>
      </c>
      <c r="E228" s="117">
        <v>810</v>
      </c>
      <c r="F228" s="118">
        <v>1</v>
      </c>
      <c r="G228" s="117" t="s">
        <v>17</v>
      </c>
      <c r="H228" s="117">
        <v>810</v>
      </c>
      <c r="I228" s="117">
        <v>1620</v>
      </c>
      <c r="J228" s="207">
        <v>43607</v>
      </c>
      <c r="K228" s="147"/>
      <c r="L228" s="108"/>
      <c r="M228" s="109"/>
      <c r="N228" s="110"/>
    </row>
    <row r="229" spans="1:14">
      <c r="A229" s="117" t="s">
        <v>20</v>
      </c>
      <c r="B229" s="129">
        <v>43673</v>
      </c>
      <c r="C229" s="148" t="s">
        <v>21</v>
      </c>
      <c r="D229" s="118">
        <v>1</v>
      </c>
      <c r="E229" s="117">
        <v>405</v>
      </c>
      <c r="F229" s="118">
        <v>1</v>
      </c>
      <c r="G229" s="117" t="s">
        <v>17</v>
      </c>
      <c r="H229" s="117">
        <v>69.5</v>
      </c>
      <c r="I229" s="117">
        <v>474.5</v>
      </c>
      <c r="J229" s="207">
        <v>43607</v>
      </c>
      <c r="K229" s="147"/>
      <c r="L229" s="108"/>
      <c r="M229" s="114">
        <v>4938.29</v>
      </c>
      <c r="N229" s="220">
        <f>I279+I280+I281+I282+I283</f>
        <v>4938.29</v>
      </c>
    </row>
    <row r="230" spans="1:14">
      <c r="A230" s="117" t="s">
        <v>22</v>
      </c>
      <c r="B230" s="129">
        <v>43674</v>
      </c>
      <c r="C230" s="118"/>
      <c r="D230" s="118"/>
      <c r="E230" s="117">
        <v>0</v>
      </c>
      <c r="F230" s="118"/>
      <c r="G230" s="146" t="s">
        <v>14</v>
      </c>
      <c r="H230" s="117">
        <v>0</v>
      </c>
      <c r="I230" s="117">
        <v>0</v>
      </c>
      <c r="J230" s="120"/>
      <c r="K230" s="147"/>
      <c r="L230" s="108"/>
      <c r="M230" s="114">
        <v>6156.91</v>
      </c>
      <c r="N230" s="193">
        <f>I286+I287+I288+I289+I290</f>
        <v>6156.9</v>
      </c>
    </row>
    <row r="231" spans="1:14">
      <c r="A231" s="117" t="s">
        <v>23</v>
      </c>
      <c r="B231" s="129">
        <v>43675</v>
      </c>
      <c r="C231" s="151" t="s">
        <v>16</v>
      </c>
      <c r="D231" s="118">
        <v>1</v>
      </c>
      <c r="E231" s="117">
        <v>810</v>
      </c>
      <c r="F231" s="118">
        <v>1</v>
      </c>
      <c r="G231" s="117" t="s">
        <v>17</v>
      </c>
      <c r="H231" s="117">
        <v>888.29</v>
      </c>
      <c r="I231" s="117">
        <v>1698.29</v>
      </c>
      <c r="J231" s="208">
        <v>43613</v>
      </c>
      <c r="K231" s="147"/>
      <c r="L231" s="108"/>
      <c r="M231" s="114">
        <v>6576.41</v>
      </c>
      <c r="N231" s="224">
        <f>I293+I294+I295+I296+I297</f>
        <v>6576.41</v>
      </c>
    </row>
    <row r="232" spans="1:14">
      <c r="A232" s="117" t="s">
        <v>13</v>
      </c>
      <c r="B232" s="129">
        <v>43676</v>
      </c>
      <c r="C232" s="151" t="s">
        <v>79</v>
      </c>
      <c r="D232" s="118">
        <v>1</v>
      </c>
      <c r="E232" s="117">
        <v>810</v>
      </c>
      <c r="F232" s="118">
        <v>1</v>
      </c>
      <c r="G232" s="117" t="s">
        <v>17</v>
      </c>
      <c r="H232" s="117">
        <v>514.29999999999995</v>
      </c>
      <c r="I232" s="117">
        <v>1324.3</v>
      </c>
      <c r="J232" s="208">
        <v>43613</v>
      </c>
      <c r="K232" s="147"/>
      <c r="L232" s="108"/>
      <c r="M232" s="114">
        <v>6558.29</v>
      </c>
      <c r="N232" s="202">
        <f>I300+I304+I305+I306+I307+I308+I309</f>
        <v>6558.29</v>
      </c>
    </row>
    <row r="233" spans="1:14">
      <c r="A233" s="117" t="s">
        <v>15</v>
      </c>
      <c r="B233" s="129">
        <v>43677</v>
      </c>
      <c r="C233" s="151" t="s">
        <v>16</v>
      </c>
      <c r="D233" s="118">
        <v>1</v>
      </c>
      <c r="E233" s="117">
        <v>810</v>
      </c>
      <c r="F233" s="118">
        <v>1</v>
      </c>
      <c r="G233" s="117" t="s">
        <v>17</v>
      </c>
      <c r="H233" s="117">
        <v>888.29</v>
      </c>
      <c r="I233" s="117">
        <v>1698.29</v>
      </c>
      <c r="J233" s="208">
        <v>43613</v>
      </c>
      <c r="K233" s="147"/>
      <c r="L233" s="108"/>
      <c r="M233" s="109"/>
      <c r="N233" s="110"/>
    </row>
    <row r="234" spans="1:14">
      <c r="A234" s="123"/>
      <c r="B234" s="123"/>
      <c r="C234" s="123"/>
      <c r="D234" s="123">
        <v>27</v>
      </c>
      <c r="E234" s="117">
        <v>0</v>
      </c>
      <c r="F234" s="118"/>
      <c r="G234" s="146" t="s">
        <v>14</v>
      </c>
      <c r="H234" s="117">
        <v>0</v>
      </c>
      <c r="I234" s="123" t="s">
        <v>82</v>
      </c>
      <c r="J234" s="123"/>
      <c r="K234" s="123"/>
      <c r="L234" s="112">
        <v>24229.89</v>
      </c>
      <c r="M234" s="114">
        <f>M229+M230+M231+M232</f>
        <v>24229.9</v>
      </c>
      <c r="N234" s="110">
        <f>N229+N230+N231+N232</f>
        <v>24229.89</v>
      </c>
    </row>
    <row r="235" spans="1:14">
      <c r="A235" s="123"/>
      <c r="B235" s="123"/>
      <c r="C235" s="123"/>
      <c r="D235" s="243"/>
      <c r="E235" s="243"/>
      <c r="F235" s="123"/>
      <c r="G235" s="117"/>
      <c r="H235" s="123"/>
      <c r="I235" s="123"/>
      <c r="J235" s="123"/>
      <c r="K235" s="123"/>
      <c r="L235" s="108"/>
      <c r="M235" s="109"/>
      <c r="N235" s="110"/>
    </row>
    <row r="236" spans="1:14">
      <c r="A236" s="116" t="s">
        <v>1</v>
      </c>
      <c r="B236" s="116" t="s">
        <v>83</v>
      </c>
      <c r="C236" s="116" t="s">
        <v>3</v>
      </c>
      <c r="D236" s="116" t="s">
        <v>4</v>
      </c>
      <c r="E236" s="116" t="s">
        <v>5</v>
      </c>
      <c r="F236" s="116" t="s">
        <v>4</v>
      </c>
      <c r="G236" s="116"/>
      <c r="H236" s="116" t="s">
        <v>6</v>
      </c>
      <c r="I236" s="116" t="s">
        <v>7</v>
      </c>
      <c r="J236" s="124" t="s">
        <v>8</v>
      </c>
      <c r="K236" s="116" t="s">
        <v>9</v>
      </c>
      <c r="L236" s="108"/>
      <c r="M236" s="109"/>
      <c r="N236" s="110"/>
    </row>
    <row r="237" spans="1:14">
      <c r="A237" s="117" t="s">
        <v>18</v>
      </c>
      <c r="B237" s="129">
        <v>43678</v>
      </c>
      <c r="C237" s="151" t="s">
        <v>16</v>
      </c>
      <c r="D237" s="117">
        <v>1</v>
      </c>
      <c r="E237" s="117">
        <v>810</v>
      </c>
      <c r="F237" s="118"/>
      <c r="G237" s="146" t="s">
        <v>14</v>
      </c>
      <c r="H237" s="117">
        <v>0</v>
      </c>
      <c r="I237" s="117">
        <v>810</v>
      </c>
      <c r="J237" s="209">
        <v>43613</v>
      </c>
      <c r="K237" s="147"/>
      <c r="L237" s="108"/>
      <c r="M237" s="109"/>
      <c r="N237" s="110"/>
    </row>
    <row r="238" spans="1:14">
      <c r="A238" s="117" t="s">
        <v>19</v>
      </c>
      <c r="B238" s="129">
        <v>43679</v>
      </c>
      <c r="C238" s="151" t="s">
        <v>84</v>
      </c>
      <c r="D238" s="118">
        <v>1</v>
      </c>
      <c r="E238" s="117">
        <v>810</v>
      </c>
      <c r="F238" s="118">
        <v>1</v>
      </c>
      <c r="G238" s="117" t="s">
        <v>17</v>
      </c>
      <c r="H238" s="117">
        <v>810</v>
      </c>
      <c r="I238" s="117">
        <v>1620</v>
      </c>
      <c r="J238" s="209">
        <v>43613</v>
      </c>
      <c r="K238" s="147"/>
      <c r="L238" s="108"/>
      <c r="M238" s="109"/>
      <c r="N238" s="110"/>
    </row>
    <row r="239" spans="1:14">
      <c r="A239" s="117" t="s">
        <v>20</v>
      </c>
      <c r="B239" s="129">
        <v>43680</v>
      </c>
      <c r="C239" s="148" t="s">
        <v>21</v>
      </c>
      <c r="D239" s="118">
        <v>1</v>
      </c>
      <c r="E239" s="117">
        <v>405</v>
      </c>
      <c r="F239" s="118">
        <v>1</v>
      </c>
      <c r="G239" s="117" t="s">
        <v>17</v>
      </c>
      <c r="H239" s="117">
        <v>69.5</v>
      </c>
      <c r="I239" s="117">
        <v>474.5</v>
      </c>
      <c r="J239" s="209">
        <v>43613</v>
      </c>
      <c r="K239" s="147"/>
      <c r="L239" s="108"/>
      <c r="M239" s="109"/>
      <c r="N239" s="110"/>
    </row>
    <row r="240" spans="1:14">
      <c r="A240" s="117" t="s">
        <v>22</v>
      </c>
      <c r="B240" s="129">
        <v>43681</v>
      </c>
      <c r="C240" s="118"/>
      <c r="D240" s="118"/>
      <c r="E240" s="117">
        <v>0</v>
      </c>
      <c r="F240" s="118"/>
      <c r="G240" s="146" t="s">
        <v>14</v>
      </c>
      <c r="H240" s="117">
        <v>0</v>
      </c>
      <c r="I240" s="117">
        <v>0</v>
      </c>
      <c r="J240" s="117"/>
      <c r="K240" s="147"/>
      <c r="L240" s="108"/>
      <c r="M240" s="109"/>
      <c r="N240" s="110"/>
    </row>
    <row r="241" spans="1:14">
      <c r="A241" s="117" t="s">
        <v>23</v>
      </c>
      <c r="B241" s="129">
        <v>43682</v>
      </c>
      <c r="C241" s="151" t="s">
        <v>16</v>
      </c>
      <c r="D241" s="118">
        <v>1</v>
      </c>
      <c r="E241" s="117">
        <v>810</v>
      </c>
      <c r="F241" s="118">
        <v>1</v>
      </c>
      <c r="G241" s="117" t="s">
        <v>17</v>
      </c>
      <c r="H241" s="117">
        <v>443.65</v>
      </c>
      <c r="I241" s="117">
        <v>1253.6500000000001</v>
      </c>
      <c r="J241" s="212">
        <v>43621</v>
      </c>
      <c r="K241" s="147"/>
      <c r="L241" s="108"/>
      <c r="M241" s="109"/>
      <c r="N241" s="110"/>
    </row>
    <row r="242" spans="1:14">
      <c r="A242" s="117" t="s">
        <v>13</v>
      </c>
      <c r="B242" s="129">
        <v>43683</v>
      </c>
      <c r="C242" s="151" t="s">
        <v>24</v>
      </c>
      <c r="D242" s="118">
        <v>1</v>
      </c>
      <c r="E242" s="117">
        <v>810</v>
      </c>
      <c r="F242" s="118">
        <v>1</v>
      </c>
      <c r="G242" s="117" t="s">
        <v>17</v>
      </c>
      <c r="H242" s="117">
        <v>810</v>
      </c>
      <c r="I242" s="117">
        <v>1620</v>
      </c>
      <c r="J242" s="212">
        <v>43621</v>
      </c>
      <c r="K242" s="147"/>
      <c r="L242" s="108"/>
      <c r="M242" s="109"/>
      <c r="N242" s="110"/>
    </row>
    <row r="243" spans="1:14">
      <c r="A243" s="117" t="s">
        <v>15</v>
      </c>
      <c r="B243" s="129">
        <v>43684</v>
      </c>
      <c r="C243" s="151" t="s">
        <v>16</v>
      </c>
      <c r="D243" s="118">
        <v>1</v>
      </c>
      <c r="E243" s="117">
        <v>810</v>
      </c>
      <c r="F243" s="118">
        <v>1</v>
      </c>
      <c r="G243" s="117" t="s">
        <v>17</v>
      </c>
      <c r="H243" s="117">
        <v>444.14</v>
      </c>
      <c r="I243" s="117">
        <v>1254.1400000000001</v>
      </c>
      <c r="J243" s="212">
        <v>43621</v>
      </c>
      <c r="K243" s="147"/>
      <c r="L243" s="108"/>
      <c r="M243" s="109"/>
      <c r="N243" s="110"/>
    </row>
    <row r="244" spans="1:14">
      <c r="A244" s="117" t="s">
        <v>18</v>
      </c>
      <c r="B244" s="129">
        <v>43685</v>
      </c>
      <c r="C244" s="151" t="s">
        <v>16</v>
      </c>
      <c r="D244" s="118">
        <v>1</v>
      </c>
      <c r="E244" s="117">
        <v>810</v>
      </c>
      <c r="F244" s="118"/>
      <c r="G244" s="146" t="s">
        <v>14</v>
      </c>
      <c r="H244" s="117">
        <v>0</v>
      </c>
      <c r="I244" s="117">
        <v>810</v>
      </c>
      <c r="J244" s="212">
        <v>43621</v>
      </c>
      <c r="K244" s="147"/>
      <c r="L244" s="108"/>
      <c r="M244" s="109"/>
      <c r="N244" s="110"/>
    </row>
    <row r="245" spans="1:14">
      <c r="A245" s="117" t="s">
        <v>19</v>
      </c>
      <c r="B245" s="129">
        <v>43686</v>
      </c>
      <c r="C245" s="151" t="s">
        <v>85</v>
      </c>
      <c r="D245" s="118">
        <v>1</v>
      </c>
      <c r="E245" s="117">
        <v>810</v>
      </c>
      <c r="F245" s="118">
        <v>1</v>
      </c>
      <c r="G245" s="117" t="s">
        <v>17</v>
      </c>
      <c r="H245" s="117">
        <v>949</v>
      </c>
      <c r="I245" s="117">
        <v>1759</v>
      </c>
      <c r="J245" s="212">
        <v>43621</v>
      </c>
      <c r="K245" s="147"/>
      <c r="L245" s="108"/>
      <c r="M245" s="109"/>
      <c r="N245" s="110"/>
    </row>
    <row r="246" spans="1:14">
      <c r="A246" s="117" t="s">
        <v>20</v>
      </c>
      <c r="B246" s="129">
        <v>43687</v>
      </c>
      <c r="C246" s="148" t="s">
        <v>21</v>
      </c>
      <c r="D246" s="118">
        <v>1</v>
      </c>
      <c r="E246" s="117">
        <v>405</v>
      </c>
      <c r="F246" s="118">
        <v>1</v>
      </c>
      <c r="G246" s="117" t="s">
        <v>17</v>
      </c>
      <c r="H246" s="117">
        <v>69.5</v>
      </c>
      <c r="I246" s="117">
        <v>474.5</v>
      </c>
      <c r="J246" s="212">
        <v>43621</v>
      </c>
      <c r="K246" s="147"/>
      <c r="L246" s="108"/>
      <c r="M246" s="109"/>
      <c r="N246" s="110"/>
    </row>
    <row r="247" spans="1:14">
      <c r="A247" s="117" t="s">
        <v>22</v>
      </c>
      <c r="B247" s="129">
        <v>43688</v>
      </c>
      <c r="C247" s="118"/>
      <c r="D247" s="118"/>
      <c r="E247" s="117">
        <v>0</v>
      </c>
      <c r="F247" s="118"/>
      <c r="G247" s="146" t="s">
        <v>14</v>
      </c>
      <c r="H247" s="117">
        <v>0</v>
      </c>
      <c r="I247" s="117">
        <v>0</v>
      </c>
      <c r="J247" s="117"/>
      <c r="K247" s="147"/>
      <c r="L247" s="108"/>
      <c r="M247" s="109"/>
      <c r="N247" s="110"/>
    </row>
    <row r="248" spans="1:14">
      <c r="A248" s="117" t="s">
        <v>23</v>
      </c>
      <c r="B248" s="129">
        <v>43689</v>
      </c>
      <c r="C248" s="151" t="s">
        <v>16</v>
      </c>
      <c r="D248" s="118">
        <v>1</v>
      </c>
      <c r="E248" s="117">
        <v>810</v>
      </c>
      <c r="F248" s="118">
        <v>1</v>
      </c>
      <c r="G248" s="117" t="s">
        <v>17</v>
      </c>
      <c r="H248" s="117">
        <v>444.14</v>
      </c>
      <c r="I248" s="117">
        <v>1254.1400000000001</v>
      </c>
      <c r="J248" s="213">
        <v>43623</v>
      </c>
      <c r="K248" s="147"/>
      <c r="L248" s="108"/>
      <c r="M248" s="109"/>
      <c r="N248" s="110"/>
    </row>
    <row r="249" spans="1:14">
      <c r="A249" s="117" t="s">
        <v>13</v>
      </c>
      <c r="B249" s="129">
        <v>43690</v>
      </c>
      <c r="C249" s="151" t="s">
        <v>16</v>
      </c>
      <c r="D249" s="118">
        <v>1</v>
      </c>
      <c r="E249" s="117">
        <v>810</v>
      </c>
      <c r="F249" s="118"/>
      <c r="G249" s="146" t="s">
        <v>14</v>
      </c>
      <c r="H249" s="117">
        <v>0</v>
      </c>
      <c r="I249" s="117">
        <v>810</v>
      </c>
      <c r="J249" s="213">
        <v>43623</v>
      </c>
      <c r="K249" s="147"/>
      <c r="L249" s="108"/>
      <c r="M249" s="109"/>
      <c r="N249" s="110"/>
    </row>
    <row r="250" spans="1:14">
      <c r="A250" s="117" t="s">
        <v>15</v>
      </c>
      <c r="B250" s="129">
        <v>43691</v>
      </c>
      <c r="C250" s="151" t="s">
        <v>81</v>
      </c>
      <c r="D250" s="118">
        <v>1</v>
      </c>
      <c r="E250" s="117">
        <v>810</v>
      </c>
      <c r="F250" s="118">
        <v>1</v>
      </c>
      <c r="G250" s="117" t="s">
        <v>17</v>
      </c>
      <c r="H250" s="117">
        <v>810</v>
      </c>
      <c r="I250" s="117">
        <v>1620</v>
      </c>
      <c r="J250" s="213">
        <v>43623</v>
      </c>
      <c r="K250" s="147"/>
      <c r="L250" s="108"/>
      <c r="M250" s="109"/>
      <c r="N250" s="110"/>
    </row>
    <row r="251" spans="1:14">
      <c r="A251" s="117" t="s">
        <v>18</v>
      </c>
      <c r="B251" s="129">
        <v>43692</v>
      </c>
      <c r="C251" s="151" t="s">
        <v>16</v>
      </c>
      <c r="D251" s="118">
        <v>1</v>
      </c>
      <c r="E251" s="117">
        <v>810</v>
      </c>
      <c r="F251" s="118">
        <v>1</v>
      </c>
      <c r="G251" s="117" t="s">
        <v>17</v>
      </c>
      <c r="H251" s="117">
        <v>444.15</v>
      </c>
      <c r="I251" s="117">
        <v>1254.1500000000001</v>
      </c>
      <c r="J251" s="213">
        <v>43623</v>
      </c>
      <c r="K251" s="147"/>
      <c r="L251" s="108"/>
      <c r="M251" s="109"/>
      <c r="N251" s="110"/>
    </row>
    <row r="252" spans="1:14">
      <c r="A252" s="117" t="s">
        <v>19</v>
      </c>
      <c r="B252" s="129">
        <v>43693</v>
      </c>
      <c r="C252" s="151" t="s">
        <v>86</v>
      </c>
      <c r="D252" s="118">
        <v>1</v>
      </c>
      <c r="E252" s="117">
        <v>810</v>
      </c>
      <c r="F252" s="118">
        <v>1</v>
      </c>
      <c r="G252" s="117" t="s">
        <v>17</v>
      </c>
      <c r="H252" s="117">
        <v>585.29999999999995</v>
      </c>
      <c r="I252" s="117">
        <v>1395.3</v>
      </c>
      <c r="J252" s="213">
        <v>43623</v>
      </c>
      <c r="K252" s="147"/>
      <c r="L252" s="108"/>
      <c r="M252" s="109"/>
      <c r="N252" s="110"/>
    </row>
    <row r="253" spans="1:14">
      <c r="A253" s="117" t="s">
        <v>20</v>
      </c>
      <c r="B253" s="129">
        <v>43694</v>
      </c>
      <c r="C253" s="148" t="s">
        <v>21</v>
      </c>
      <c r="D253" s="118">
        <v>1</v>
      </c>
      <c r="E253" s="117">
        <v>405</v>
      </c>
      <c r="F253" s="118">
        <v>1</v>
      </c>
      <c r="G253" s="117" t="s">
        <v>17</v>
      </c>
      <c r="H253" s="117">
        <v>69.5</v>
      </c>
      <c r="I253" s="117">
        <v>474.5</v>
      </c>
      <c r="J253" s="213">
        <v>43623</v>
      </c>
      <c r="K253" s="147"/>
      <c r="L253" s="108"/>
      <c r="M253" s="109"/>
      <c r="N253" s="110"/>
    </row>
    <row r="254" spans="1:14">
      <c r="A254" s="117" t="s">
        <v>22</v>
      </c>
      <c r="B254" s="129">
        <v>43695</v>
      </c>
      <c r="C254" s="118"/>
      <c r="D254" s="118"/>
      <c r="E254" s="117">
        <v>0</v>
      </c>
      <c r="F254" s="118"/>
      <c r="G254" s="146" t="s">
        <v>14</v>
      </c>
      <c r="H254" s="117">
        <v>0</v>
      </c>
      <c r="I254" s="117">
        <v>0</v>
      </c>
      <c r="J254" s="117"/>
      <c r="K254" s="147"/>
      <c r="L254" s="108"/>
      <c r="M254" s="109"/>
      <c r="N254" s="110"/>
    </row>
    <row r="255" spans="1:14">
      <c r="A255" s="117" t="s">
        <v>23</v>
      </c>
      <c r="B255" s="129">
        <v>43696</v>
      </c>
      <c r="C255" s="151" t="s">
        <v>16</v>
      </c>
      <c r="D255" s="118">
        <v>1</v>
      </c>
      <c r="E255" s="117">
        <v>810</v>
      </c>
      <c r="F255" s="118">
        <v>1</v>
      </c>
      <c r="G255" s="117" t="s">
        <v>17</v>
      </c>
      <c r="H255" s="117">
        <v>888.29</v>
      </c>
      <c r="I255" s="117">
        <v>1698.29</v>
      </c>
      <c r="J255" s="214">
        <v>43630</v>
      </c>
      <c r="K255" s="147"/>
      <c r="L255" s="108"/>
      <c r="M255" s="109"/>
      <c r="N255" s="110"/>
    </row>
    <row r="256" spans="1:14">
      <c r="A256" s="117" t="s">
        <v>13</v>
      </c>
      <c r="B256" s="129">
        <v>43697</v>
      </c>
      <c r="C256" s="151" t="s">
        <v>62</v>
      </c>
      <c r="D256" s="118">
        <v>1</v>
      </c>
      <c r="E256" s="117">
        <v>810</v>
      </c>
      <c r="F256" s="118">
        <v>1</v>
      </c>
      <c r="G256" s="117" t="s">
        <v>17</v>
      </c>
      <c r="H256" s="117">
        <v>751.29</v>
      </c>
      <c r="I256" s="117">
        <v>1561.29</v>
      </c>
      <c r="J256" s="214">
        <v>43630</v>
      </c>
      <c r="K256" s="147"/>
      <c r="L256" s="108"/>
      <c r="M256" s="109"/>
      <c r="N256" s="110"/>
    </row>
    <row r="257" spans="1:14">
      <c r="A257" s="117" t="s">
        <v>15</v>
      </c>
      <c r="B257" s="129">
        <v>43698</v>
      </c>
      <c r="C257" s="151" t="s">
        <v>24</v>
      </c>
      <c r="D257" s="118">
        <v>1</v>
      </c>
      <c r="E257" s="117">
        <v>810</v>
      </c>
      <c r="F257" s="118">
        <v>1</v>
      </c>
      <c r="G257" s="117" t="s">
        <v>17</v>
      </c>
      <c r="H257" s="117">
        <v>810</v>
      </c>
      <c r="I257" s="117">
        <v>1620</v>
      </c>
      <c r="J257" s="214">
        <v>43630</v>
      </c>
      <c r="K257" s="147"/>
      <c r="L257" s="108"/>
      <c r="M257" s="109"/>
      <c r="N257" s="110"/>
    </row>
    <row r="258" spans="1:14">
      <c r="A258" s="117" t="s">
        <v>18</v>
      </c>
      <c r="B258" s="129">
        <v>43699</v>
      </c>
      <c r="C258" s="151" t="s">
        <v>24</v>
      </c>
      <c r="D258" s="118">
        <v>1</v>
      </c>
      <c r="E258" s="117">
        <v>810</v>
      </c>
      <c r="F258" s="118"/>
      <c r="G258" s="146" t="s">
        <v>14</v>
      </c>
      <c r="H258" s="117">
        <v>0</v>
      </c>
      <c r="I258" s="117">
        <v>810</v>
      </c>
      <c r="J258" s="214">
        <v>43630</v>
      </c>
      <c r="K258" s="147"/>
      <c r="L258" s="108"/>
      <c r="M258" s="109"/>
      <c r="N258" s="110"/>
    </row>
    <row r="259" spans="1:14">
      <c r="A259" s="117" t="s">
        <v>19</v>
      </c>
      <c r="B259" s="129">
        <v>43700</v>
      </c>
      <c r="C259" s="151" t="s">
        <v>24</v>
      </c>
      <c r="D259" s="118">
        <v>1</v>
      </c>
      <c r="E259" s="117">
        <v>810</v>
      </c>
      <c r="F259" s="118"/>
      <c r="G259" s="146" t="s">
        <v>14</v>
      </c>
      <c r="H259" s="117">
        <v>0</v>
      </c>
      <c r="I259" s="117">
        <v>810</v>
      </c>
      <c r="J259" s="214">
        <v>43630</v>
      </c>
      <c r="K259" s="147"/>
      <c r="L259" s="108"/>
      <c r="M259" s="109"/>
      <c r="N259" s="110"/>
    </row>
    <row r="260" spans="1:14">
      <c r="A260" s="117" t="s">
        <v>20</v>
      </c>
      <c r="B260" s="129">
        <v>43701</v>
      </c>
      <c r="C260" s="148" t="s">
        <v>21</v>
      </c>
      <c r="D260" s="118">
        <v>1</v>
      </c>
      <c r="E260" s="117">
        <v>405</v>
      </c>
      <c r="F260" s="118">
        <v>1</v>
      </c>
      <c r="G260" s="117" t="s">
        <v>17</v>
      </c>
      <c r="H260" s="117">
        <v>69.5</v>
      </c>
      <c r="I260" s="117">
        <v>474.5</v>
      </c>
      <c r="J260" s="214">
        <v>43630</v>
      </c>
      <c r="K260" s="147"/>
      <c r="L260" s="108"/>
      <c r="M260" s="109"/>
      <c r="N260" s="110"/>
    </row>
    <row r="261" spans="1:14">
      <c r="A261" s="117" t="s">
        <v>22</v>
      </c>
      <c r="B261" s="129">
        <v>43702</v>
      </c>
      <c r="C261" s="118"/>
      <c r="D261" s="118"/>
      <c r="E261" s="117">
        <v>0</v>
      </c>
      <c r="F261" s="118"/>
      <c r="G261" s="146" t="s">
        <v>14</v>
      </c>
      <c r="H261" s="117">
        <v>0</v>
      </c>
      <c r="I261" s="117">
        <v>0</v>
      </c>
      <c r="J261" s="117"/>
      <c r="K261" s="147"/>
      <c r="L261" s="108"/>
      <c r="M261" s="109"/>
      <c r="N261" s="110"/>
    </row>
    <row r="262" spans="1:14">
      <c r="A262" s="117" t="s">
        <v>23</v>
      </c>
      <c r="B262" s="129">
        <v>43703</v>
      </c>
      <c r="C262" s="151" t="s">
        <v>16</v>
      </c>
      <c r="D262" s="118">
        <v>1</v>
      </c>
      <c r="E262" s="117">
        <v>810</v>
      </c>
      <c r="F262" s="118">
        <v>1</v>
      </c>
      <c r="G262" s="117" t="s">
        <v>17</v>
      </c>
      <c r="H262" s="117">
        <v>888.29</v>
      </c>
      <c r="I262" s="117">
        <v>1698.29</v>
      </c>
      <c r="J262" s="216">
        <v>43634</v>
      </c>
      <c r="K262" s="147"/>
      <c r="L262" s="108"/>
      <c r="M262" s="114">
        <v>5714</v>
      </c>
      <c r="N262" s="227">
        <f>I310+I311+I312+I313+I314</f>
        <v>5714</v>
      </c>
    </row>
    <row r="263" spans="1:14">
      <c r="A263" s="117" t="s">
        <v>13</v>
      </c>
      <c r="B263" s="129">
        <v>43704</v>
      </c>
      <c r="C263" s="151" t="s">
        <v>80</v>
      </c>
      <c r="D263" s="118">
        <v>1</v>
      </c>
      <c r="E263" s="117">
        <v>810</v>
      </c>
      <c r="F263" s="118">
        <v>1</v>
      </c>
      <c r="G263" s="117" t="s">
        <v>17</v>
      </c>
      <c r="H263" s="117">
        <v>1212.08</v>
      </c>
      <c r="I263" s="117">
        <v>2022.08</v>
      </c>
      <c r="J263" s="216">
        <v>43634</v>
      </c>
      <c r="K263" s="147"/>
      <c r="L263" s="108"/>
      <c r="M263" s="114">
        <v>5570.76</v>
      </c>
      <c r="N263" s="219">
        <f>I317+I318+I319+I320+I321</f>
        <v>5570.76</v>
      </c>
    </row>
    <row r="264" spans="1:14">
      <c r="A264" s="117" t="s">
        <v>15</v>
      </c>
      <c r="B264" s="129">
        <v>43705</v>
      </c>
      <c r="C264" s="151" t="s">
        <v>16</v>
      </c>
      <c r="D264" s="118">
        <v>1</v>
      </c>
      <c r="E264" s="117">
        <v>810</v>
      </c>
      <c r="F264" s="118">
        <v>1</v>
      </c>
      <c r="G264" s="117" t="s">
        <v>17</v>
      </c>
      <c r="H264" s="117">
        <v>888.29</v>
      </c>
      <c r="I264" s="117">
        <v>1698.29</v>
      </c>
      <c r="J264" s="216">
        <v>43634</v>
      </c>
      <c r="K264" s="147"/>
      <c r="L264" s="108"/>
      <c r="M264" s="114">
        <v>5862.12</v>
      </c>
      <c r="N264" s="230">
        <f>I324+I325+I326+I327+I328</f>
        <v>5862.1200000000008</v>
      </c>
    </row>
    <row r="265" spans="1:14">
      <c r="A265" s="117" t="s">
        <v>18</v>
      </c>
      <c r="B265" s="129">
        <v>43706</v>
      </c>
      <c r="C265" s="151" t="s">
        <v>64</v>
      </c>
      <c r="D265" s="118">
        <v>1</v>
      </c>
      <c r="E265" s="117">
        <v>810</v>
      </c>
      <c r="F265" s="118"/>
      <c r="G265" s="146" t="s">
        <v>14</v>
      </c>
      <c r="H265" s="117">
        <v>0</v>
      </c>
      <c r="I265" s="117">
        <v>810</v>
      </c>
      <c r="J265" s="216">
        <v>43634</v>
      </c>
      <c r="K265" s="147"/>
      <c r="L265" s="108"/>
      <c r="M265" s="114">
        <v>4943.8500000000004</v>
      </c>
      <c r="N265" s="231">
        <f>I331+I332+I333+I334+I338</f>
        <v>4943.8600000000006</v>
      </c>
    </row>
    <row r="266" spans="1:14">
      <c r="A266" s="117" t="s">
        <v>19</v>
      </c>
      <c r="B266" s="129">
        <v>43707</v>
      </c>
      <c r="C266" s="151" t="s">
        <v>84</v>
      </c>
      <c r="D266" s="118">
        <v>1</v>
      </c>
      <c r="E266" s="117">
        <v>810</v>
      </c>
      <c r="F266" s="118"/>
      <c r="G266" s="146" t="s">
        <v>14</v>
      </c>
      <c r="H266" s="117">
        <v>0</v>
      </c>
      <c r="I266" s="117">
        <v>810</v>
      </c>
      <c r="J266" s="216">
        <v>43634</v>
      </c>
      <c r="K266" s="147"/>
      <c r="L266" s="108"/>
      <c r="M266" s="114">
        <v>8178.29</v>
      </c>
      <c r="N266" s="195">
        <f>I340+I341+I342+I343+I344+I345+I346+I347+I348</f>
        <v>8178.29</v>
      </c>
    </row>
    <row r="267" spans="1:14">
      <c r="A267" s="117" t="s">
        <v>20</v>
      </c>
      <c r="B267" s="129">
        <v>43708</v>
      </c>
      <c r="C267" s="148" t="s">
        <v>21</v>
      </c>
      <c r="D267" s="118">
        <v>1</v>
      </c>
      <c r="E267" s="117">
        <v>0</v>
      </c>
      <c r="F267" s="118">
        <v>1</v>
      </c>
      <c r="G267" s="117" t="s">
        <v>17</v>
      </c>
      <c r="H267" s="117">
        <v>69.5</v>
      </c>
      <c r="I267" s="117">
        <v>69.5</v>
      </c>
      <c r="J267" s="216">
        <v>43634</v>
      </c>
      <c r="K267" s="147"/>
      <c r="L267" s="108"/>
      <c r="M267" s="109"/>
      <c r="N267" s="110"/>
    </row>
    <row r="268" spans="1:14">
      <c r="A268" s="123"/>
      <c r="B268" s="123"/>
      <c r="C268" s="123"/>
      <c r="D268" s="123">
        <v>27</v>
      </c>
      <c r="E268" s="123" t="s">
        <v>87</v>
      </c>
      <c r="F268" s="123">
        <v>20</v>
      </c>
      <c r="G268" s="117"/>
      <c r="H268" s="123" t="s">
        <v>88</v>
      </c>
      <c r="I268" s="123" t="s">
        <v>89</v>
      </c>
      <c r="J268" s="123"/>
      <c r="K268" s="123"/>
      <c r="L268" s="112">
        <v>30269.03</v>
      </c>
      <c r="M268" s="114">
        <f>M262+M263+M264+M265+M266</f>
        <v>30269.020000000004</v>
      </c>
      <c r="N268" s="110">
        <f>N262+N263+N264+N265+N266</f>
        <v>30269.030000000002</v>
      </c>
    </row>
    <row r="269" spans="1:14">
      <c r="A269" s="123"/>
      <c r="B269" s="123"/>
      <c r="C269" s="123"/>
      <c r="D269" s="243"/>
      <c r="E269" s="243"/>
      <c r="F269" s="123"/>
      <c r="G269" s="117"/>
      <c r="H269" s="123"/>
      <c r="I269" s="123"/>
      <c r="J269" s="123"/>
      <c r="K269" s="123"/>
      <c r="L269" s="108"/>
      <c r="M269" s="109"/>
      <c r="N269" s="110"/>
    </row>
    <row r="270" spans="1:14">
      <c r="A270" s="116" t="s">
        <v>1</v>
      </c>
      <c r="B270" s="116" t="s">
        <v>90</v>
      </c>
      <c r="C270" s="116" t="s">
        <v>3</v>
      </c>
      <c r="D270" s="116" t="s">
        <v>4</v>
      </c>
      <c r="E270" s="116" t="s">
        <v>5</v>
      </c>
      <c r="F270" s="116" t="s">
        <v>4</v>
      </c>
      <c r="G270" s="116"/>
      <c r="H270" s="116" t="s">
        <v>6</v>
      </c>
      <c r="I270" s="116" t="s">
        <v>7</v>
      </c>
      <c r="J270" s="124" t="s">
        <v>8</v>
      </c>
      <c r="K270" s="116" t="s">
        <v>9</v>
      </c>
      <c r="L270" s="108"/>
      <c r="M270" s="109"/>
      <c r="N270" s="110"/>
    </row>
    <row r="271" spans="1:14">
      <c r="A271" s="117" t="s">
        <v>22</v>
      </c>
      <c r="B271" s="129">
        <v>43709</v>
      </c>
      <c r="C271" s="117"/>
      <c r="D271" s="117"/>
      <c r="E271" s="117">
        <v>0</v>
      </c>
      <c r="F271" s="118"/>
      <c r="G271" s="146" t="s">
        <v>14</v>
      </c>
      <c r="H271" s="117">
        <v>0</v>
      </c>
      <c r="I271" s="117">
        <v>0</v>
      </c>
      <c r="J271" s="117"/>
      <c r="K271" s="147"/>
      <c r="L271" s="108"/>
      <c r="M271" s="109"/>
      <c r="N271" s="110"/>
    </row>
    <row r="272" spans="1:14">
      <c r="A272" s="117" t="s">
        <v>23</v>
      </c>
      <c r="B272" s="129">
        <v>43710</v>
      </c>
      <c r="C272" s="151" t="s">
        <v>91</v>
      </c>
      <c r="D272" s="118">
        <v>1</v>
      </c>
      <c r="E272" s="117">
        <v>810</v>
      </c>
      <c r="F272" s="118">
        <v>1</v>
      </c>
      <c r="G272" s="117" t="s">
        <v>17</v>
      </c>
      <c r="H272" s="117">
        <v>888.29</v>
      </c>
      <c r="I272" s="117">
        <v>1698.29</v>
      </c>
      <c r="J272" s="218">
        <v>43641</v>
      </c>
      <c r="K272" s="147"/>
      <c r="L272" s="108"/>
      <c r="M272" s="109"/>
      <c r="N272" s="110"/>
    </row>
    <row r="273" spans="1:14">
      <c r="A273" s="117" t="s">
        <v>13</v>
      </c>
      <c r="B273" s="129">
        <v>43711</v>
      </c>
      <c r="C273" s="151" t="s">
        <v>92</v>
      </c>
      <c r="D273" s="118">
        <v>1</v>
      </c>
      <c r="E273" s="117">
        <v>810</v>
      </c>
      <c r="F273" s="118">
        <v>1</v>
      </c>
      <c r="G273" s="117" t="s">
        <v>17</v>
      </c>
      <c r="H273" s="117">
        <v>514.29999999999995</v>
      </c>
      <c r="I273" s="117">
        <v>1324.3</v>
      </c>
      <c r="J273" s="218">
        <v>43641</v>
      </c>
      <c r="K273" s="147"/>
      <c r="L273" s="108"/>
      <c r="M273" s="109"/>
      <c r="N273" s="110"/>
    </row>
    <row r="274" spans="1:14">
      <c r="A274" s="117" t="s">
        <v>15</v>
      </c>
      <c r="B274" s="129">
        <v>43712</v>
      </c>
      <c r="C274" s="151" t="s">
        <v>91</v>
      </c>
      <c r="D274" s="118">
        <v>1</v>
      </c>
      <c r="E274" s="117">
        <v>810</v>
      </c>
      <c r="F274" s="118">
        <v>1</v>
      </c>
      <c r="G274" s="117" t="s">
        <v>17</v>
      </c>
      <c r="H274" s="117">
        <v>888.29</v>
      </c>
      <c r="I274" s="117">
        <v>1698.29</v>
      </c>
      <c r="J274" s="218">
        <v>43641</v>
      </c>
      <c r="K274" s="147"/>
      <c r="L274" s="108"/>
      <c r="M274" s="109"/>
      <c r="N274" s="110"/>
    </row>
    <row r="275" spans="1:14">
      <c r="A275" s="117" t="s">
        <v>18</v>
      </c>
      <c r="B275" s="129">
        <v>43713</v>
      </c>
      <c r="C275" s="151" t="s">
        <v>91</v>
      </c>
      <c r="D275" s="118">
        <v>1</v>
      </c>
      <c r="E275" s="117">
        <v>810</v>
      </c>
      <c r="F275" s="118"/>
      <c r="G275" s="146" t="s">
        <v>14</v>
      </c>
      <c r="H275" s="117">
        <v>0</v>
      </c>
      <c r="I275" s="117">
        <v>810</v>
      </c>
      <c r="J275" s="218">
        <v>43641</v>
      </c>
      <c r="K275" s="147"/>
      <c r="L275" s="108"/>
      <c r="M275" s="109"/>
      <c r="N275" s="110"/>
    </row>
    <row r="276" spans="1:14">
      <c r="A276" s="117" t="s">
        <v>19</v>
      </c>
      <c r="B276" s="129">
        <v>43714</v>
      </c>
      <c r="C276" s="151" t="s">
        <v>93</v>
      </c>
      <c r="D276" s="118">
        <v>1</v>
      </c>
      <c r="E276" s="117">
        <v>810</v>
      </c>
      <c r="F276" s="118">
        <v>1</v>
      </c>
      <c r="G276" s="117" t="s">
        <v>17</v>
      </c>
      <c r="H276" s="117">
        <v>910.17</v>
      </c>
      <c r="I276" s="117">
        <v>1720.17</v>
      </c>
      <c r="J276" s="218">
        <v>43641</v>
      </c>
      <c r="K276" s="147"/>
      <c r="L276" s="108"/>
      <c r="M276" s="109"/>
      <c r="N276" s="110"/>
    </row>
    <row r="277" spans="1:14">
      <c r="A277" s="117" t="s">
        <v>20</v>
      </c>
      <c r="B277" s="129">
        <v>43715</v>
      </c>
      <c r="C277" s="118"/>
      <c r="D277" s="118"/>
      <c r="E277" s="117">
        <v>0</v>
      </c>
      <c r="F277" s="118"/>
      <c r="G277" s="146" t="s">
        <v>14</v>
      </c>
      <c r="H277" s="117">
        <v>0</v>
      </c>
      <c r="I277" s="117">
        <v>0</v>
      </c>
      <c r="J277" s="117"/>
      <c r="K277" s="147"/>
      <c r="L277" s="108"/>
      <c r="M277" s="109"/>
      <c r="N277" s="110"/>
    </row>
    <row r="278" spans="1:14">
      <c r="A278" s="117" t="s">
        <v>22</v>
      </c>
      <c r="B278" s="129">
        <v>43716</v>
      </c>
      <c r="C278" s="118"/>
      <c r="D278" s="118"/>
      <c r="E278" s="117">
        <v>0</v>
      </c>
      <c r="F278" s="118"/>
      <c r="G278" s="146" t="s">
        <v>14</v>
      </c>
      <c r="H278" s="117">
        <v>0</v>
      </c>
      <c r="I278" s="117">
        <v>0</v>
      </c>
      <c r="J278" s="117"/>
      <c r="K278" s="147"/>
      <c r="L278" s="108"/>
      <c r="M278" s="109"/>
      <c r="N278" s="110"/>
    </row>
    <row r="279" spans="1:14">
      <c r="A279" s="117" t="s">
        <v>23</v>
      </c>
      <c r="B279" s="131">
        <v>43717</v>
      </c>
      <c r="C279" s="151" t="s">
        <v>91</v>
      </c>
      <c r="D279" s="119">
        <v>1</v>
      </c>
      <c r="E279" s="130">
        <v>810</v>
      </c>
      <c r="F279" s="119">
        <v>1</v>
      </c>
      <c r="G279" s="130" t="s">
        <v>17</v>
      </c>
      <c r="H279" s="130">
        <v>888.29</v>
      </c>
      <c r="I279" s="130">
        <v>1698.29</v>
      </c>
      <c r="J279" s="221">
        <v>43649</v>
      </c>
      <c r="K279" s="147"/>
      <c r="L279" s="108"/>
      <c r="M279" s="109"/>
      <c r="N279" s="110"/>
    </row>
    <row r="280" spans="1:14">
      <c r="A280" s="117" t="s">
        <v>13</v>
      </c>
      <c r="B280" s="131">
        <v>43718</v>
      </c>
      <c r="C280" s="151" t="s">
        <v>91</v>
      </c>
      <c r="D280" s="119">
        <v>1</v>
      </c>
      <c r="E280" s="130">
        <v>810</v>
      </c>
      <c r="F280" s="119"/>
      <c r="G280" s="152" t="s">
        <v>14</v>
      </c>
      <c r="H280" s="130">
        <v>0</v>
      </c>
      <c r="I280" s="130">
        <v>810</v>
      </c>
      <c r="J280" s="221">
        <v>43649</v>
      </c>
      <c r="K280" s="147"/>
      <c r="L280" s="108"/>
      <c r="M280" s="109"/>
      <c r="N280" s="110"/>
    </row>
    <row r="281" spans="1:14">
      <c r="A281" s="117" t="s">
        <v>15</v>
      </c>
      <c r="B281" s="131">
        <v>43719</v>
      </c>
      <c r="C281" s="151" t="s">
        <v>24</v>
      </c>
      <c r="D281" s="119">
        <v>1</v>
      </c>
      <c r="E281" s="130">
        <v>810</v>
      </c>
      <c r="F281" s="119"/>
      <c r="G281" s="152" t="s">
        <v>14</v>
      </c>
      <c r="H281" s="130">
        <v>0</v>
      </c>
      <c r="I281" s="130">
        <v>810</v>
      </c>
      <c r="J281" s="221">
        <v>43649</v>
      </c>
      <c r="K281" s="147"/>
      <c r="L281" s="108"/>
      <c r="M281" s="109"/>
      <c r="N281" s="110"/>
    </row>
    <row r="282" spans="1:14">
      <c r="A282" s="117" t="s">
        <v>18</v>
      </c>
      <c r="B282" s="131">
        <v>43720</v>
      </c>
      <c r="C282" s="151" t="s">
        <v>91</v>
      </c>
      <c r="D282" s="119">
        <v>1</v>
      </c>
      <c r="E282" s="130">
        <v>810</v>
      </c>
      <c r="F282" s="119"/>
      <c r="G282" s="152" t="s">
        <v>14</v>
      </c>
      <c r="H282" s="130">
        <v>0</v>
      </c>
      <c r="I282" s="130">
        <v>810</v>
      </c>
      <c r="J282" s="221">
        <v>43649</v>
      </c>
      <c r="K282" s="147"/>
      <c r="L282" s="108"/>
      <c r="M282" s="109"/>
      <c r="N282" s="110"/>
    </row>
    <row r="283" spans="1:14">
      <c r="A283" s="117" t="s">
        <v>19</v>
      </c>
      <c r="B283" s="131">
        <v>43721</v>
      </c>
      <c r="C283" s="151" t="s">
        <v>94</v>
      </c>
      <c r="D283" s="119">
        <v>1</v>
      </c>
      <c r="E283" s="130">
        <v>810</v>
      </c>
      <c r="F283" s="119"/>
      <c r="G283" s="152" t="s">
        <v>14</v>
      </c>
      <c r="H283" s="130">
        <v>0</v>
      </c>
      <c r="I283" s="130">
        <v>810</v>
      </c>
      <c r="J283" s="221">
        <v>43649</v>
      </c>
      <c r="K283" s="147"/>
      <c r="L283" s="108"/>
      <c r="M283" s="109"/>
      <c r="N283" s="110"/>
    </row>
    <row r="284" spans="1:14">
      <c r="A284" s="117" t="s">
        <v>20</v>
      </c>
      <c r="B284" s="129">
        <v>43722</v>
      </c>
      <c r="C284" s="118"/>
      <c r="D284" s="118"/>
      <c r="E284" s="117">
        <v>0</v>
      </c>
      <c r="F284" s="118"/>
      <c r="G284" s="146" t="s">
        <v>14</v>
      </c>
      <c r="H284" s="117">
        <v>0</v>
      </c>
      <c r="I284" s="117">
        <v>0</v>
      </c>
      <c r="J284" s="117"/>
      <c r="K284" s="147"/>
      <c r="L284" s="108"/>
      <c r="M284" s="109"/>
      <c r="N284" s="110"/>
    </row>
    <row r="285" spans="1:14">
      <c r="A285" s="117" t="s">
        <v>22</v>
      </c>
      <c r="B285" s="129">
        <v>43723</v>
      </c>
      <c r="C285" s="118"/>
      <c r="D285" s="118"/>
      <c r="E285" s="117">
        <v>0</v>
      </c>
      <c r="F285" s="118"/>
      <c r="G285" s="146" t="s">
        <v>14</v>
      </c>
      <c r="H285" s="117">
        <v>0</v>
      </c>
      <c r="I285" s="117">
        <v>0</v>
      </c>
      <c r="J285" s="117"/>
      <c r="K285" s="147"/>
      <c r="L285" s="108"/>
      <c r="M285" s="109"/>
      <c r="N285" s="110"/>
    </row>
    <row r="286" spans="1:14">
      <c r="A286" s="117" t="s">
        <v>23</v>
      </c>
      <c r="B286" s="129">
        <v>43724</v>
      </c>
      <c r="C286" s="151" t="s">
        <v>91</v>
      </c>
      <c r="D286" s="118">
        <v>1</v>
      </c>
      <c r="E286" s="117">
        <v>810</v>
      </c>
      <c r="F286" s="118">
        <v>1</v>
      </c>
      <c r="G286" s="117" t="s">
        <v>17</v>
      </c>
      <c r="H286" s="117">
        <v>888.29</v>
      </c>
      <c r="I286" s="117">
        <v>1698.29</v>
      </c>
      <c r="J286" s="222">
        <v>43658</v>
      </c>
      <c r="K286" s="147"/>
      <c r="L286" s="108"/>
      <c r="M286" s="109"/>
      <c r="N286" s="110"/>
    </row>
    <row r="287" spans="1:14">
      <c r="A287" s="117" t="s">
        <v>13</v>
      </c>
      <c r="B287" s="129">
        <v>43725</v>
      </c>
      <c r="C287" s="151" t="s">
        <v>95</v>
      </c>
      <c r="D287" s="118">
        <v>1</v>
      </c>
      <c r="E287" s="117">
        <v>810</v>
      </c>
      <c r="F287" s="118">
        <v>1</v>
      </c>
      <c r="G287" s="117" t="s">
        <v>17</v>
      </c>
      <c r="H287" s="117">
        <v>775.7</v>
      </c>
      <c r="I287" s="117">
        <v>1585.7</v>
      </c>
      <c r="J287" s="222">
        <v>43658</v>
      </c>
      <c r="K287" s="147"/>
      <c r="L287" s="108"/>
      <c r="M287" s="109"/>
      <c r="N287" s="110"/>
    </row>
    <row r="288" spans="1:14">
      <c r="A288" s="117" t="s">
        <v>15</v>
      </c>
      <c r="B288" s="129">
        <v>43726</v>
      </c>
      <c r="C288" s="151" t="s">
        <v>96</v>
      </c>
      <c r="D288" s="118">
        <v>1</v>
      </c>
      <c r="E288" s="117">
        <v>810</v>
      </c>
      <c r="F288" s="118"/>
      <c r="G288" s="146" t="s">
        <v>14</v>
      </c>
      <c r="H288" s="117">
        <v>0</v>
      </c>
      <c r="I288" s="117">
        <v>810</v>
      </c>
      <c r="J288" s="222">
        <v>43658</v>
      </c>
      <c r="K288" s="147"/>
      <c r="L288" s="108"/>
      <c r="M288" s="109"/>
      <c r="N288" s="110"/>
    </row>
    <row r="289" spans="1:14">
      <c r="A289" s="117" t="s">
        <v>18</v>
      </c>
      <c r="B289" s="129">
        <v>43727</v>
      </c>
      <c r="C289" s="151" t="s">
        <v>91</v>
      </c>
      <c r="D289" s="118">
        <v>1</v>
      </c>
      <c r="E289" s="117">
        <v>810</v>
      </c>
      <c r="F289" s="118"/>
      <c r="G289" s="146" t="s">
        <v>14</v>
      </c>
      <c r="H289" s="117">
        <v>0</v>
      </c>
      <c r="I289" s="117">
        <v>810</v>
      </c>
      <c r="J289" s="222">
        <v>43658</v>
      </c>
      <c r="K289" s="147"/>
      <c r="L289" s="108"/>
      <c r="M289" s="109"/>
      <c r="N289" s="110"/>
    </row>
    <row r="290" spans="1:14">
      <c r="A290" s="117" t="s">
        <v>19</v>
      </c>
      <c r="B290" s="129">
        <v>43728</v>
      </c>
      <c r="C290" s="151" t="s">
        <v>97</v>
      </c>
      <c r="D290" s="118">
        <v>1</v>
      </c>
      <c r="E290" s="117">
        <v>810</v>
      </c>
      <c r="F290" s="118">
        <v>1</v>
      </c>
      <c r="G290" s="117" t="s">
        <v>17</v>
      </c>
      <c r="H290" s="117">
        <v>442.91</v>
      </c>
      <c r="I290" s="117">
        <v>1252.9100000000001</v>
      </c>
      <c r="J290" s="222">
        <v>43658</v>
      </c>
      <c r="K290" s="147"/>
      <c r="L290" s="108"/>
      <c r="M290" s="109"/>
      <c r="N290" s="110"/>
    </row>
    <row r="291" spans="1:14">
      <c r="A291" s="117" t="s">
        <v>20</v>
      </c>
      <c r="B291" s="129">
        <v>43729</v>
      </c>
      <c r="C291" s="118"/>
      <c r="D291" s="118"/>
      <c r="E291" s="117">
        <v>0</v>
      </c>
      <c r="F291" s="118"/>
      <c r="G291" s="146" t="s">
        <v>14</v>
      </c>
      <c r="H291" s="117">
        <v>0</v>
      </c>
      <c r="I291" s="117">
        <v>0</v>
      </c>
      <c r="J291" s="117"/>
      <c r="K291" s="147"/>
      <c r="L291" s="108"/>
      <c r="M291" s="109"/>
      <c r="N291" s="110"/>
    </row>
    <row r="292" spans="1:14">
      <c r="A292" s="117" t="s">
        <v>22</v>
      </c>
      <c r="B292" s="129">
        <v>43730</v>
      </c>
      <c r="C292" s="118"/>
      <c r="D292" s="118"/>
      <c r="E292" s="117">
        <v>0</v>
      </c>
      <c r="F292" s="118"/>
      <c r="G292" s="146" t="s">
        <v>14</v>
      </c>
      <c r="H292" s="117">
        <v>0</v>
      </c>
      <c r="I292" s="117">
        <v>0</v>
      </c>
      <c r="J292" s="117"/>
      <c r="K292" s="147"/>
      <c r="L292" s="108"/>
      <c r="M292" s="109"/>
      <c r="N292" s="110"/>
    </row>
    <row r="293" spans="1:14">
      <c r="A293" s="117" t="s">
        <v>23</v>
      </c>
      <c r="B293" s="129">
        <v>43731</v>
      </c>
      <c r="C293" s="151" t="s">
        <v>98</v>
      </c>
      <c r="D293" s="118">
        <v>1</v>
      </c>
      <c r="E293" s="117">
        <v>810</v>
      </c>
      <c r="F293" s="118">
        <v>1</v>
      </c>
      <c r="G293" s="117" t="s">
        <v>17</v>
      </c>
      <c r="H293" s="117">
        <v>633.92999999999995</v>
      </c>
      <c r="I293" s="117">
        <v>1443.93</v>
      </c>
      <c r="J293" s="223">
        <v>43664</v>
      </c>
      <c r="K293" s="147"/>
      <c r="L293" s="108"/>
      <c r="M293" s="109"/>
      <c r="N293" s="110"/>
    </row>
    <row r="294" spans="1:14">
      <c r="A294" s="117" t="s">
        <v>13</v>
      </c>
      <c r="B294" s="129">
        <v>43732</v>
      </c>
      <c r="C294" s="151" t="s">
        <v>99</v>
      </c>
      <c r="D294" s="118">
        <v>1</v>
      </c>
      <c r="E294" s="117">
        <v>810</v>
      </c>
      <c r="F294" s="118">
        <v>1</v>
      </c>
      <c r="G294" s="117" t="s">
        <v>17</v>
      </c>
      <c r="H294" s="117">
        <v>1448.33</v>
      </c>
      <c r="I294" s="117">
        <v>2258.33</v>
      </c>
      <c r="J294" s="223">
        <v>43664</v>
      </c>
      <c r="K294" s="147"/>
      <c r="L294" s="108"/>
      <c r="M294" s="109"/>
      <c r="N294" s="110"/>
    </row>
    <row r="295" spans="1:14">
      <c r="A295" s="117" t="s">
        <v>15</v>
      </c>
      <c r="B295" s="129">
        <v>43733</v>
      </c>
      <c r="C295" s="151" t="s">
        <v>91</v>
      </c>
      <c r="D295" s="118">
        <v>1</v>
      </c>
      <c r="E295" s="117">
        <v>810</v>
      </c>
      <c r="F295" s="118"/>
      <c r="G295" s="146" t="s">
        <v>14</v>
      </c>
      <c r="H295" s="117">
        <v>0</v>
      </c>
      <c r="I295" s="117">
        <v>810</v>
      </c>
      <c r="J295" s="223">
        <v>43664</v>
      </c>
      <c r="K295" s="147"/>
      <c r="L295" s="108"/>
      <c r="M295" s="114">
        <v>4391.8900000000003</v>
      </c>
      <c r="N295" s="234">
        <f>I349+I350+I351+I352</f>
        <v>4391.8900000000003</v>
      </c>
    </row>
    <row r="296" spans="1:14">
      <c r="A296" s="117" t="s">
        <v>18</v>
      </c>
      <c r="B296" s="129">
        <v>43734</v>
      </c>
      <c r="C296" s="151" t="s">
        <v>100</v>
      </c>
      <c r="D296" s="118">
        <v>1</v>
      </c>
      <c r="E296" s="117">
        <v>810</v>
      </c>
      <c r="F296" s="118"/>
      <c r="G296" s="146" t="s">
        <v>14</v>
      </c>
      <c r="H296" s="117">
        <v>0</v>
      </c>
      <c r="I296" s="117">
        <v>810</v>
      </c>
      <c r="J296" s="223">
        <v>43664</v>
      </c>
      <c r="K296" s="147"/>
      <c r="L296" s="108"/>
      <c r="M296" s="114">
        <v>5116.07</v>
      </c>
      <c r="N296" s="182">
        <f>I356+I357+I358+I359+I360</f>
        <v>5116.07</v>
      </c>
    </row>
    <row r="297" spans="1:14">
      <c r="A297" s="117" t="s">
        <v>19</v>
      </c>
      <c r="B297" s="129">
        <v>43735</v>
      </c>
      <c r="C297" s="151" t="s">
        <v>101</v>
      </c>
      <c r="D297" s="118">
        <v>1</v>
      </c>
      <c r="E297" s="117">
        <v>810</v>
      </c>
      <c r="F297" s="118">
        <v>1</v>
      </c>
      <c r="G297" s="117" t="s">
        <v>17</v>
      </c>
      <c r="H297" s="117">
        <v>444.15</v>
      </c>
      <c r="I297" s="117">
        <v>1254.1500000000001</v>
      </c>
      <c r="J297" s="223">
        <v>43664</v>
      </c>
      <c r="K297" s="147"/>
      <c r="L297" s="108"/>
      <c r="M297" s="114">
        <v>5707.82</v>
      </c>
      <c r="N297" s="237">
        <f>I363+I364+I365+I366+I367</f>
        <v>5707.82</v>
      </c>
    </row>
    <row r="298" spans="1:14">
      <c r="A298" s="117" t="s">
        <v>20</v>
      </c>
      <c r="B298" s="129">
        <v>43736</v>
      </c>
      <c r="C298" s="118"/>
      <c r="D298" s="118"/>
      <c r="E298" s="117">
        <v>0</v>
      </c>
      <c r="F298" s="118"/>
      <c r="G298" s="146" t="s">
        <v>14</v>
      </c>
      <c r="H298" s="117">
        <v>0</v>
      </c>
      <c r="I298" s="117">
        <v>0</v>
      </c>
      <c r="J298" s="120"/>
      <c r="K298" s="147"/>
      <c r="L298" s="108"/>
      <c r="M298" s="114">
        <v>6079.18</v>
      </c>
      <c r="N298" s="179">
        <f>I373+I374+I375+I376+I377</f>
        <v>6079.1799999999994</v>
      </c>
    </row>
    <row r="299" spans="1:14">
      <c r="A299" s="117" t="s">
        <v>22</v>
      </c>
      <c r="B299" s="129">
        <v>43737</v>
      </c>
      <c r="C299" s="118"/>
      <c r="D299" s="118"/>
      <c r="E299" s="117">
        <v>0</v>
      </c>
      <c r="F299" s="118"/>
      <c r="G299" s="146" t="s">
        <v>14</v>
      </c>
      <c r="H299" s="117">
        <v>0</v>
      </c>
      <c r="I299" s="117">
        <v>0</v>
      </c>
      <c r="J299" s="120"/>
      <c r="K299" s="147"/>
      <c r="L299" s="108"/>
      <c r="M299" s="114"/>
      <c r="N299" s="110"/>
    </row>
    <row r="300" spans="1:14">
      <c r="A300" s="117" t="s">
        <v>23</v>
      </c>
      <c r="B300" s="129">
        <v>43738</v>
      </c>
      <c r="C300" s="151" t="s">
        <v>91</v>
      </c>
      <c r="D300" s="118">
        <v>1</v>
      </c>
      <c r="E300" s="117">
        <v>810</v>
      </c>
      <c r="F300" s="118">
        <v>1</v>
      </c>
      <c r="G300" s="117" t="s">
        <v>17</v>
      </c>
      <c r="H300" s="117">
        <v>888.29</v>
      </c>
      <c r="I300" s="117">
        <v>1698.29</v>
      </c>
      <c r="J300" s="225">
        <v>43669</v>
      </c>
      <c r="K300" s="147"/>
      <c r="L300" s="108"/>
      <c r="M300" s="109"/>
      <c r="N300" s="110"/>
    </row>
    <row r="301" spans="1:14">
      <c r="A301" s="123"/>
      <c r="B301" s="123"/>
      <c r="C301" s="123"/>
      <c r="D301" s="123">
        <v>21</v>
      </c>
      <c r="E301" s="117">
        <v>0</v>
      </c>
      <c r="F301" s="118"/>
      <c r="G301" s="146" t="s">
        <v>14</v>
      </c>
      <c r="H301" s="117">
        <v>0</v>
      </c>
      <c r="I301" s="123" t="s">
        <v>102</v>
      </c>
      <c r="J301" s="123"/>
      <c r="K301" s="123"/>
      <c r="L301" s="112">
        <v>21294.959999999999</v>
      </c>
      <c r="M301" s="114">
        <f>M295+M296+M297+M298+M299</f>
        <v>21294.959999999999</v>
      </c>
      <c r="N301" s="110">
        <f>N295+N296+N297+N298</f>
        <v>21294.959999999999</v>
      </c>
    </row>
    <row r="302" spans="1:14">
      <c r="A302" s="123"/>
      <c r="B302" s="123"/>
      <c r="C302" s="123"/>
      <c r="D302" s="243"/>
      <c r="E302" s="243"/>
      <c r="F302" s="123"/>
      <c r="G302" s="117"/>
      <c r="H302" s="123"/>
      <c r="I302" s="123"/>
      <c r="J302" s="123"/>
      <c r="K302" s="123"/>
      <c r="L302" s="108"/>
      <c r="M302" s="109"/>
      <c r="N302" s="110"/>
    </row>
    <row r="303" spans="1:14">
      <c r="A303" s="116" t="s">
        <v>1</v>
      </c>
      <c r="B303" s="116" t="s">
        <v>103</v>
      </c>
      <c r="C303" s="116" t="s">
        <v>3</v>
      </c>
      <c r="D303" s="116" t="s">
        <v>4</v>
      </c>
      <c r="E303" s="116" t="s">
        <v>5</v>
      </c>
      <c r="F303" s="116" t="s">
        <v>4</v>
      </c>
      <c r="G303" s="116"/>
      <c r="H303" s="116" t="s">
        <v>6</v>
      </c>
      <c r="I303" s="116" t="s">
        <v>7</v>
      </c>
      <c r="J303" s="124" t="s">
        <v>8</v>
      </c>
      <c r="K303" s="116" t="s">
        <v>9</v>
      </c>
      <c r="L303" s="108"/>
      <c r="M303" s="109"/>
      <c r="N303" s="110"/>
    </row>
    <row r="304" spans="1:14">
      <c r="A304" s="117" t="s">
        <v>13</v>
      </c>
      <c r="B304" s="129">
        <v>43739</v>
      </c>
      <c r="C304" s="148" t="s">
        <v>104</v>
      </c>
      <c r="D304" s="117">
        <v>1</v>
      </c>
      <c r="E304" s="117">
        <v>810</v>
      </c>
      <c r="F304" s="118"/>
      <c r="G304" s="146" t="s">
        <v>14</v>
      </c>
      <c r="H304" s="117">
        <v>0</v>
      </c>
      <c r="I304" s="117">
        <v>810</v>
      </c>
      <c r="J304" s="225">
        <v>43669</v>
      </c>
      <c r="K304" s="147"/>
      <c r="L304" s="108"/>
      <c r="M304" s="109"/>
      <c r="N304" s="110"/>
    </row>
    <row r="305" spans="1:14">
      <c r="A305" s="117" t="s">
        <v>15</v>
      </c>
      <c r="B305" s="129">
        <v>43740</v>
      </c>
      <c r="C305" s="148" t="s">
        <v>104</v>
      </c>
      <c r="D305" s="118">
        <v>1</v>
      </c>
      <c r="E305" s="117">
        <v>810</v>
      </c>
      <c r="F305" s="118"/>
      <c r="G305" s="146" t="s">
        <v>14</v>
      </c>
      <c r="H305" s="117">
        <v>0</v>
      </c>
      <c r="I305" s="117">
        <v>810</v>
      </c>
      <c r="J305" s="225">
        <v>43669</v>
      </c>
      <c r="K305" s="147"/>
      <c r="L305" s="108"/>
      <c r="M305" s="109"/>
      <c r="N305" s="110"/>
    </row>
    <row r="306" spans="1:14">
      <c r="A306" s="117" t="s">
        <v>18</v>
      </c>
      <c r="B306" s="129">
        <v>43741</v>
      </c>
      <c r="C306" s="148" t="s">
        <v>104</v>
      </c>
      <c r="D306" s="118">
        <v>1</v>
      </c>
      <c r="E306" s="117">
        <v>810</v>
      </c>
      <c r="F306" s="118"/>
      <c r="G306" s="146" t="s">
        <v>14</v>
      </c>
      <c r="H306" s="117">
        <v>0</v>
      </c>
      <c r="I306" s="117">
        <v>810</v>
      </c>
      <c r="J306" s="225">
        <v>43669</v>
      </c>
      <c r="K306" s="147"/>
      <c r="L306" s="108"/>
      <c r="M306" s="109"/>
      <c r="N306" s="110"/>
    </row>
    <row r="307" spans="1:14">
      <c r="A307" s="117" t="s">
        <v>19</v>
      </c>
      <c r="B307" s="129">
        <v>43742</v>
      </c>
      <c r="C307" s="148" t="s">
        <v>104</v>
      </c>
      <c r="D307" s="118">
        <v>1</v>
      </c>
      <c r="E307" s="117">
        <v>810</v>
      </c>
      <c r="F307" s="118"/>
      <c r="G307" s="146" t="s">
        <v>14</v>
      </c>
      <c r="H307" s="117">
        <v>0</v>
      </c>
      <c r="I307" s="117">
        <v>810</v>
      </c>
      <c r="J307" s="225">
        <v>43669</v>
      </c>
      <c r="K307" s="147"/>
      <c r="L307" s="108"/>
      <c r="M307" s="109"/>
      <c r="N307" s="110"/>
    </row>
    <row r="308" spans="1:14">
      <c r="A308" s="117" t="s">
        <v>20</v>
      </c>
      <c r="B308" s="129">
        <v>43743</v>
      </c>
      <c r="C308" s="148" t="s">
        <v>104</v>
      </c>
      <c r="D308" s="118">
        <v>1</v>
      </c>
      <c r="E308" s="117">
        <v>810</v>
      </c>
      <c r="F308" s="118"/>
      <c r="G308" s="146" t="s">
        <v>14</v>
      </c>
      <c r="H308" s="117">
        <v>0</v>
      </c>
      <c r="I308" s="117">
        <v>810</v>
      </c>
      <c r="J308" s="225">
        <v>43669</v>
      </c>
      <c r="K308" s="147"/>
      <c r="L308" s="108"/>
      <c r="M308" s="109"/>
      <c r="N308" s="110"/>
    </row>
    <row r="309" spans="1:14">
      <c r="A309" s="117" t="s">
        <v>22</v>
      </c>
      <c r="B309" s="129">
        <v>43744</v>
      </c>
      <c r="C309" s="148" t="s">
        <v>104</v>
      </c>
      <c r="D309" s="118">
        <v>1</v>
      </c>
      <c r="E309" s="117">
        <v>810</v>
      </c>
      <c r="F309" s="118"/>
      <c r="G309" s="146" t="s">
        <v>14</v>
      </c>
      <c r="H309" s="117">
        <v>0</v>
      </c>
      <c r="I309" s="117">
        <v>810</v>
      </c>
      <c r="J309" s="225">
        <v>43669</v>
      </c>
      <c r="K309" s="147"/>
      <c r="L309" s="108"/>
      <c r="M309" s="109"/>
      <c r="N309" s="110"/>
    </row>
    <row r="310" spans="1:14">
      <c r="A310" s="117" t="s">
        <v>23</v>
      </c>
      <c r="B310" s="129">
        <v>43745</v>
      </c>
      <c r="C310" s="151" t="s">
        <v>91</v>
      </c>
      <c r="D310" s="118">
        <v>1</v>
      </c>
      <c r="E310" s="117">
        <v>810</v>
      </c>
      <c r="F310" s="118">
        <v>1</v>
      </c>
      <c r="G310" s="117" t="s">
        <v>17</v>
      </c>
      <c r="H310" s="117">
        <v>444.15</v>
      </c>
      <c r="I310" s="117">
        <v>1254.1500000000001</v>
      </c>
      <c r="J310" s="226">
        <v>43677</v>
      </c>
      <c r="K310" s="147"/>
      <c r="L310" s="108"/>
      <c r="M310" s="109"/>
      <c r="N310" s="110"/>
    </row>
    <row r="311" spans="1:14">
      <c r="A311" s="117" t="s">
        <v>13</v>
      </c>
      <c r="B311" s="129">
        <v>43746</v>
      </c>
      <c r="C311" s="151" t="s">
        <v>105</v>
      </c>
      <c r="D311" s="118">
        <v>1</v>
      </c>
      <c r="E311" s="117">
        <v>810</v>
      </c>
      <c r="F311" s="118">
        <v>1</v>
      </c>
      <c r="G311" s="117" t="s">
        <v>17</v>
      </c>
      <c r="H311" s="117">
        <v>775.7</v>
      </c>
      <c r="I311" s="117">
        <v>1585.7</v>
      </c>
      <c r="J311" s="226">
        <v>43677</v>
      </c>
      <c r="K311" s="147"/>
      <c r="L311" s="108"/>
      <c r="M311" s="109"/>
      <c r="N311" s="110"/>
    </row>
    <row r="312" spans="1:14">
      <c r="A312" s="117" t="s">
        <v>15</v>
      </c>
      <c r="B312" s="129">
        <v>43747</v>
      </c>
      <c r="C312" s="151" t="s">
        <v>106</v>
      </c>
      <c r="D312" s="118">
        <v>1</v>
      </c>
      <c r="E312" s="117">
        <v>810</v>
      </c>
      <c r="F312" s="118"/>
      <c r="G312" s="146" t="s">
        <v>14</v>
      </c>
      <c r="H312" s="117">
        <v>0</v>
      </c>
      <c r="I312" s="117">
        <v>810</v>
      </c>
      <c r="J312" s="226">
        <v>43677</v>
      </c>
      <c r="K312" s="147"/>
      <c r="L312" s="108"/>
      <c r="M312" s="109"/>
      <c r="N312" s="110"/>
    </row>
    <row r="313" spans="1:14">
      <c r="A313" s="117" t="s">
        <v>18</v>
      </c>
      <c r="B313" s="129">
        <v>43748</v>
      </c>
      <c r="C313" s="151" t="s">
        <v>72</v>
      </c>
      <c r="D313" s="118">
        <v>1</v>
      </c>
      <c r="E313" s="117">
        <v>810</v>
      </c>
      <c r="F313" s="118"/>
      <c r="G313" s="146" t="s">
        <v>14</v>
      </c>
      <c r="H313" s="117">
        <v>0</v>
      </c>
      <c r="I313" s="117">
        <v>810</v>
      </c>
      <c r="J313" s="226">
        <v>43677</v>
      </c>
      <c r="K313" s="147"/>
      <c r="L313" s="108"/>
      <c r="M313" s="109"/>
      <c r="N313" s="110"/>
    </row>
    <row r="314" spans="1:14">
      <c r="A314" s="117" t="s">
        <v>19</v>
      </c>
      <c r="B314" s="129">
        <v>43749</v>
      </c>
      <c r="C314" s="151" t="s">
        <v>91</v>
      </c>
      <c r="D314" s="118">
        <v>1</v>
      </c>
      <c r="E314" s="117">
        <v>810</v>
      </c>
      <c r="F314" s="118">
        <v>1</v>
      </c>
      <c r="G314" s="117" t="s">
        <v>17</v>
      </c>
      <c r="H314" s="117">
        <v>444.15</v>
      </c>
      <c r="I314" s="117">
        <v>1254.1500000000001</v>
      </c>
      <c r="J314" s="226">
        <v>43677</v>
      </c>
      <c r="K314" s="147"/>
      <c r="L314" s="108"/>
      <c r="M314" s="109"/>
      <c r="N314" s="110"/>
    </row>
    <row r="315" spans="1:14">
      <c r="A315" s="117" t="s">
        <v>20</v>
      </c>
      <c r="B315" s="129">
        <v>43750</v>
      </c>
      <c r="C315" s="118"/>
      <c r="D315" s="118"/>
      <c r="E315" s="117">
        <v>0</v>
      </c>
      <c r="F315" s="118"/>
      <c r="G315" s="146" t="s">
        <v>14</v>
      </c>
      <c r="H315" s="117">
        <v>0</v>
      </c>
      <c r="I315" s="117">
        <v>0</v>
      </c>
      <c r="J315" s="117"/>
      <c r="K315" s="147"/>
      <c r="L315" s="108"/>
      <c r="M315" s="109"/>
      <c r="N315" s="110"/>
    </row>
    <row r="316" spans="1:14">
      <c r="A316" s="117" t="s">
        <v>22</v>
      </c>
      <c r="B316" s="129">
        <v>43751</v>
      </c>
      <c r="C316" s="118"/>
      <c r="D316" s="118"/>
      <c r="E316" s="117">
        <v>0</v>
      </c>
      <c r="F316" s="118"/>
      <c r="G316" s="146" t="s">
        <v>14</v>
      </c>
      <c r="H316" s="117">
        <v>0</v>
      </c>
      <c r="I316" s="117">
        <v>0</v>
      </c>
      <c r="J316" s="117"/>
      <c r="K316" s="147"/>
      <c r="L316" s="108"/>
      <c r="M316" s="109"/>
      <c r="N316" s="110"/>
    </row>
    <row r="317" spans="1:14">
      <c r="A317" s="117" t="s">
        <v>23</v>
      </c>
      <c r="B317" s="129">
        <v>43752</v>
      </c>
      <c r="C317" s="151" t="s">
        <v>65</v>
      </c>
      <c r="D317" s="118">
        <v>1</v>
      </c>
      <c r="E317" s="117">
        <v>810</v>
      </c>
      <c r="F317" s="118"/>
      <c r="G317" s="146" t="s">
        <v>14</v>
      </c>
      <c r="H317" s="117">
        <v>0</v>
      </c>
      <c r="I317" s="117">
        <v>810</v>
      </c>
      <c r="J317" s="228">
        <v>43684</v>
      </c>
      <c r="K317" s="147"/>
      <c r="L317" s="108"/>
      <c r="M317" s="109"/>
      <c r="N317" s="110"/>
    </row>
    <row r="318" spans="1:14">
      <c r="A318" s="117" t="s">
        <v>13</v>
      </c>
      <c r="B318" s="129">
        <v>43753</v>
      </c>
      <c r="C318" s="151" t="s">
        <v>107</v>
      </c>
      <c r="D318" s="118">
        <v>1</v>
      </c>
      <c r="E318" s="117">
        <v>810</v>
      </c>
      <c r="F318" s="118">
        <v>1</v>
      </c>
      <c r="G318" s="117" t="s">
        <v>17</v>
      </c>
      <c r="H318" s="117">
        <v>1076.6099999999999</v>
      </c>
      <c r="I318" s="117">
        <v>1886.61</v>
      </c>
      <c r="J318" s="228">
        <v>43684</v>
      </c>
      <c r="K318" s="147"/>
      <c r="L318" s="108"/>
      <c r="M318" s="109"/>
      <c r="N318" s="110"/>
    </row>
    <row r="319" spans="1:14">
      <c r="A319" s="117" t="s">
        <v>15</v>
      </c>
      <c r="B319" s="129">
        <v>43754</v>
      </c>
      <c r="C319" s="151" t="s">
        <v>108</v>
      </c>
      <c r="D319" s="118">
        <v>1</v>
      </c>
      <c r="E319" s="117">
        <v>810</v>
      </c>
      <c r="F319" s="118"/>
      <c r="G319" s="146" t="s">
        <v>14</v>
      </c>
      <c r="H319" s="117">
        <v>0</v>
      </c>
      <c r="I319" s="117">
        <v>810</v>
      </c>
      <c r="J319" s="228">
        <v>43684</v>
      </c>
      <c r="K319" s="147"/>
      <c r="L319" s="108"/>
      <c r="M319" s="109"/>
      <c r="N319" s="110"/>
    </row>
    <row r="320" spans="1:14">
      <c r="A320" s="117" t="s">
        <v>18</v>
      </c>
      <c r="B320" s="129">
        <v>43755</v>
      </c>
      <c r="C320" s="151" t="s">
        <v>91</v>
      </c>
      <c r="D320" s="118">
        <v>1</v>
      </c>
      <c r="E320" s="117">
        <v>810</v>
      </c>
      <c r="F320" s="118"/>
      <c r="G320" s="146" t="s">
        <v>14</v>
      </c>
      <c r="H320" s="117">
        <v>0</v>
      </c>
      <c r="I320" s="117">
        <v>810</v>
      </c>
      <c r="J320" s="228">
        <v>43684</v>
      </c>
      <c r="K320" s="147"/>
      <c r="L320" s="108"/>
      <c r="M320" s="109"/>
      <c r="N320" s="110"/>
    </row>
    <row r="321" spans="1:14">
      <c r="A321" s="117" t="s">
        <v>19</v>
      </c>
      <c r="B321" s="129">
        <v>43756</v>
      </c>
      <c r="C321" s="151" t="s">
        <v>91</v>
      </c>
      <c r="D321" s="118">
        <v>1</v>
      </c>
      <c r="E321" s="117">
        <v>810</v>
      </c>
      <c r="F321" s="118">
        <v>1</v>
      </c>
      <c r="G321" s="117" t="s">
        <v>17</v>
      </c>
      <c r="H321" s="117">
        <v>444.15</v>
      </c>
      <c r="I321" s="117">
        <v>1254.1500000000001</v>
      </c>
      <c r="J321" s="228">
        <v>43684</v>
      </c>
      <c r="K321" s="147"/>
      <c r="L321" s="108"/>
      <c r="M321" s="109"/>
      <c r="N321" s="110"/>
    </row>
    <row r="322" spans="1:14">
      <c r="A322" s="117" t="s">
        <v>20</v>
      </c>
      <c r="B322" s="129">
        <v>43757</v>
      </c>
      <c r="C322" s="118"/>
      <c r="D322" s="118"/>
      <c r="E322" s="117">
        <v>0</v>
      </c>
      <c r="F322" s="118"/>
      <c r="G322" s="146" t="s">
        <v>14</v>
      </c>
      <c r="H322" s="117">
        <v>0</v>
      </c>
      <c r="I322" s="117">
        <v>0</v>
      </c>
      <c r="J322" s="117"/>
      <c r="K322" s="147"/>
      <c r="L322" s="108"/>
      <c r="M322" s="109"/>
      <c r="N322" s="110"/>
    </row>
    <row r="323" spans="1:14">
      <c r="A323" s="117" t="s">
        <v>22</v>
      </c>
      <c r="B323" s="129">
        <v>43758</v>
      </c>
      <c r="C323" s="118"/>
      <c r="D323" s="118"/>
      <c r="E323" s="117">
        <v>0</v>
      </c>
      <c r="F323" s="118"/>
      <c r="G323" s="146" t="s">
        <v>14</v>
      </c>
      <c r="H323" s="117">
        <v>0</v>
      </c>
      <c r="I323" s="117">
        <v>0</v>
      </c>
      <c r="J323" s="117"/>
      <c r="K323" s="147"/>
      <c r="L323" s="108"/>
      <c r="M323" s="109"/>
      <c r="N323" s="110"/>
    </row>
    <row r="324" spans="1:14">
      <c r="A324" s="117" t="s">
        <v>23</v>
      </c>
      <c r="B324" s="129">
        <v>43759</v>
      </c>
      <c r="C324" s="151" t="s">
        <v>21</v>
      </c>
      <c r="D324" s="118">
        <v>1</v>
      </c>
      <c r="E324" s="117">
        <v>320</v>
      </c>
      <c r="F324" s="118"/>
      <c r="G324" s="146" t="s">
        <v>14</v>
      </c>
      <c r="H324" s="117">
        <v>0</v>
      </c>
      <c r="I324" s="117">
        <v>320</v>
      </c>
      <c r="J324" s="229">
        <v>43691</v>
      </c>
      <c r="K324" s="147"/>
      <c r="L324" s="108"/>
      <c r="M324" s="109"/>
      <c r="N324" s="110"/>
    </row>
    <row r="325" spans="1:14">
      <c r="A325" s="117" t="s">
        <v>13</v>
      </c>
      <c r="B325" s="129">
        <v>43760</v>
      </c>
      <c r="C325" s="151" t="s">
        <v>16</v>
      </c>
      <c r="D325" s="118">
        <v>1</v>
      </c>
      <c r="E325" s="117">
        <v>810</v>
      </c>
      <c r="F325" s="118">
        <v>1</v>
      </c>
      <c r="G325" s="117" t="s">
        <v>17</v>
      </c>
      <c r="H325" s="117">
        <v>444.15</v>
      </c>
      <c r="I325" s="117">
        <v>1254.1500000000001</v>
      </c>
      <c r="J325" s="229">
        <v>43691</v>
      </c>
      <c r="K325" s="147"/>
      <c r="L325" s="108"/>
      <c r="M325" s="109"/>
      <c r="N325" s="110"/>
    </row>
    <row r="326" spans="1:14">
      <c r="A326" s="117" t="s">
        <v>15</v>
      </c>
      <c r="B326" s="129">
        <v>43761</v>
      </c>
      <c r="C326" s="151" t="s">
        <v>109</v>
      </c>
      <c r="D326" s="118">
        <v>1</v>
      </c>
      <c r="E326" s="117">
        <v>810</v>
      </c>
      <c r="F326" s="118">
        <v>1</v>
      </c>
      <c r="G326" s="117" t="s">
        <v>17</v>
      </c>
      <c r="H326" s="117">
        <v>706.91</v>
      </c>
      <c r="I326" s="117">
        <v>1516.91</v>
      </c>
      <c r="J326" s="229">
        <v>43691</v>
      </c>
      <c r="K326" s="147"/>
      <c r="L326" s="108"/>
      <c r="M326" s="109"/>
      <c r="N326" s="110"/>
    </row>
    <row r="327" spans="1:14">
      <c r="A327" s="117" t="s">
        <v>18</v>
      </c>
      <c r="B327" s="129">
        <v>43762</v>
      </c>
      <c r="C327" s="151" t="s">
        <v>110</v>
      </c>
      <c r="D327" s="118">
        <v>1</v>
      </c>
      <c r="E327" s="117">
        <v>810</v>
      </c>
      <c r="F327" s="118">
        <v>1</v>
      </c>
      <c r="G327" s="117" t="s">
        <v>17</v>
      </c>
      <c r="H327" s="117">
        <v>706.91</v>
      </c>
      <c r="I327" s="117">
        <v>1516.91</v>
      </c>
      <c r="J327" s="229">
        <v>43691</v>
      </c>
      <c r="K327" s="147"/>
      <c r="L327" s="108"/>
      <c r="M327" s="109"/>
      <c r="N327" s="110"/>
    </row>
    <row r="328" spans="1:14">
      <c r="A328" s="117" t="s">
        <v>19</v>
      </c>
      <c r="B328" s="129">
        <v>43763</v>
      </c>
      <c r="C328" s="151" t="s">
        <v>91</v>
      </c>
      <c r="D328" s="118">
        <v>1</v>
      </c>
      <c r="E328" s="117">
        <v>810</v>
      </c>
      <c r="F328" s="118">
        <v>1</v>
      </c>
      <c r="G328" s="117" t="s">
        <v>17</v>
      </c>
      <c r="H328" s="117">
        <v>444.15</v>
      </c>
      <c r="I328" s="117">
        <v>1254.1500000000001</v>
      </c>
      <c r="J328" s="229">
        <v>43691</v>
      </c>
      <c r="K328" s="147"/>
      <c r="L328" s="108"/>
      <c r="M328" s="109"/>
      <c r="N328" s="110"/>
    </row>
    <row r="329" spans="1:14">
      <c r="A329" s="117" t="s">
        <v>20</v>
      </c>
      <c r="B329" s="129">
        <v>43764</v>
      </c>
      <c r="C329" s="118"/>
      <c r="D329" s="118"/>
      <c r="E329" s="117">
        <v>0</v>
      </c>
      <c r="F329" s="118"/>
      <c r="G329" s="146" t="s">
        <v>14</v>
      </c>
      <c r="H329" s="117">
        <v>0</v>
      </c>
      <c r="I329" s="117">
        <v>0</v>
      </c>
      <c r="J329" s="117"/>
      <c r="K329" s="147"/>
      <c r="L329" s="108"/>
      <c r="M329" s="109"/>
      <c r="N329" s="110"/>
    </row>
    <row r="330" spans="1:14">
      <c r="A330" s="117" t="s">
        <v>22</v>
      </c>
      <c r="B330" s="129">
        <v>43765</v>
      </c>
      <c r="C330" s="118"/>
      <c r="D330" s="118"/>
      <c r="E330" s="117">
        <v>0</v>
      </c>
      <c r="F330" s="118"/>
      <c r="G330" s="146" t="s">
        <v>14</v>
      </c>
      <c r="H330" s="117">
        <v>0</v>
      </c>
      <c r="I330" s="117">
        <v>0</v>
      </c>
      <c r="J330" s="117"/>
      <c r="K330" s="147"/>
      <c r="L330" s="108"/>
      <c r="M330" s="109"/>
      <c r="N330" s="110"/>
    </row>
    <row r="331" spans="1:14">
      <c r="A331" s="117" t="s">
        <v>23</v>
      </c>
      <c r="B331" s="129">
        <v>43766</v>
      </c>
      <c r="C331" s="151" t="s">
        <v>111</v>
      </c>
      <c r="D331" s="118">
        <v>1</v>
      </c>
      <c r="E331" s="117">
        <v>810</v>
      </c>
      <c r="F331" s="118">
        <v>1</v>
      </c>
      <c r="G331" s="117" t="s">
        <v>17</v>
      </c>
      <c r="H331" s="117">
        <v>316.06</v>
      </c>
      <c r="I331" s="117">
        <v>1126.06</v>
      </c>
      <c r="J331" s="232">
        <v>43698</v>
      </c>
      <c r="K331" s="147"/>
      <c r="L331" s="108"/>
      <c r="M331" s="109"/>
      <c r="N331" s="110"/>
    </row>
    <row r="332" spans="1:14">
      <c r="A332" s="117" t="s">
        <v>13</v>
      </c>
      <c r="B332" s="129">
        <v>43767</v>
      </c>
      <c r="C332" s="151" t="s">
        <v>112</v>
      </c>
      <c r="D332" s="118">
        <v>1</v>
      </c>
      <c r="E332" s="117">
        <v>810</v>
      </c>
      <c r="F332" s="118">
        <v>1</v>
      </c>
      <c r="G332" s="117" t="s">
        <v>17</v>
      </c>
      <c r="H332" s="117">
        <v>133.65</v>
      </c>
      <c r="I332" s="117">
        <v>943.65</v>
      </c>
      <c r="J332" s="232">
        <v>43698</v>
      </c>
      <c r="K332" s="147"/>
      <c r="L332" s="108"/>
      <c r="M332" s="109"/>
      <c r="N332" s="110"/>
    </row>
    <row r="333" spans="1:14">
      <c r="A333" s="117" t="s">
        <v>15</v>
      </c>
      <c r="B333" s="129">
        <v>43768</v>
      </c>
      <c r="C333" s="151" t="s">
        <v>91</v>
      </c>
      <c r="D333" s="118">
        <v>1</v>
      </c>
      <c r="E333" s="117">
        <v>810</v>
      </c>
      <c r="F333" s="118"/>
      <c r="G333" s="146" t="s">
        <v>14</v>
      </c>
      <c r="H333" s="117">
        <v>0</v>
      </c>
      <c r="I333" s="117">
        <v>810</v>
      </c>
      <c r="J333" s="232">
        <v>43698</v>
      </c>
      <c r="K333" s="147"/>
      <c r="L333" s="108"/>
      <c r="M333" s="109"/>
      <c r="N333" s="110"/>
    </row>
    <row r="334" spans="1:14">
      <c r="A334" s="117" t="s">
        <v>18</v>
      </c>
      <c r="B334" s="129">
        <v>43769</v>
      </c>
      <c r="C334" s="151" t="s">
        <v>44</v>
      </c>
      <c r="D334" s="118">
        <v>1</v>
      </c>
      <c r="E334" s="117">
        <v>810</v>
      </c>
      <c r="F334" s="118"/>
      <c r="G334" s="146" t="s">
        <v>14</v>
      </c>
      <c r="H334" s="117">
        <v>0</v>
      </c>
      <c r="I334" s="117">
        <v>810</v>
      </c>
      <c r="J334" s="232">
        <v>43698</v>
      </c>
      <c r="K334" s="147"/>
      <c r="L334" s="108"/>
      <c r="M334" s="109"/>
      <c r="N334" s="110"/>
    </row>
    <row r="335" spans="1:14">
      <c r="A335" s="123"/>
      <c r="B335" s="123"/>
      <c r="C335" s="123"/>
      <c r="D335" s="123">
        <v>25</v>
      </c>
      <c r="E335" s="123" t="s">
        <v>113</v>
      </c>
      <c r="F335" s="123">
        <v>11</v>
      </c>
      <c r="G335" s="117"/>
      <c r="H335" s="123" t="s">
        <v>114</v>
      </c>
      <c r="I335" s="123" t="s">
        <v>115</v>
      </c>
      <c r="J335" s="123"/>
      <c r="K335" s="123"/>
      <c r="L335" s="112">
        <v>5781.99</v>
      </c>
      <c r="M335" s="114">
        <v>5781.98</v>
      </c>
      <c r="N335" s="220">
        <f>I380+I381+I382+I383+I384</f>
        <v>5781.99</v>
      </c>
    </row>
    <row r="336" spans="1:14">
      <c r="A336" s="123"/>
      <c r="B336" s="123"/>
      <c r="C336" s="123"/>
      <c r="D336" s="243"/>
      <c r="E336" s="243"/>
      <c r="F336" s="123"/>
      <c r="G336" s="117"/>
      <c r="H336" s="123"/>
      <c r="I336" s="123"/>
      <c r="J336" s="123"/>
      <c r="K336" s="123"/>
      <c r="L336" s="108"/>
      <c r="M336" s="109"/>
      <c r="N336" s="110"/>
    </row>
    <row r="337" spans="1:14">
      <c r="A337" s="116" t="s">
        <v>1</v>
      </c>
      <c r="B337" s="116" t="s">
        <v>116</v>
      </c>
      <c r="C337" s="116" t="s">
        <v>3</v>
      </c>
      <c r="D337" s="116" t="s">
        <v>4</v>
      </c>
      <c r="E337" s="116" t="s">
        <v>5</v>
      </c>
      <c r="F337" s="116" t="s">
        <v>4</v>
      </c>
      <c r="G337" s="116"/>
      <c r="H337" s="116" t="s">
        <v>6</v>
      </c>
      <c r="I337" s="116" t="s">
        <v>7</v>
      </c>
      <c r="J337" s="124" t="s">
        <v>8</v>
      </c>
      <c r="K337" s="116" t="s">
        <v>9</v>
      </c>
      <c r="L337" s="108"/>
      <c r="M337" s="109"/>
      <c r="N337" s="110"/>
    </row>
    <row r="338" spans="1:14">
      <c r="A338" s="117" t="s">
        <v>19</v>
      </c>
      <c r="B338" s="129">
        <v>43770</v>
      </c>
      <c r="C338" s="151" t="s">
        <v>91</v>
      </c>
      <c r="D338" s="117">
        <v>1</v>
      </c>
      <c r="E338" s="117">
        <v>810</v>
      </c>
      <c r="F338" s="118">
        <v>1</v>
      </c>
      <c r="G338" s="117" t="s">
        <v>17</v>
      </c>
      <c r="H338" s="117">
        <v>444.15</v>
      </c>
      <c r="I338" s="117">
        <v>1254.1500000000001</v>
      </c>
      <c r="J338" s="232">
        <v>43698</v>
      </c>
      <c r="K338" s="147"/>
      <c r="L338" s="108"/>
      <c r="M338" s="109"/>
      <c r="N338" s="110"/>
    </row>
    <row r="339" spans="1:14">
      <c r="A339" s="117" t="s">
        <v>20</v>
      </c>
      <c r="B339" s="129">
        <v>43771</v>
      </c>
      <c r="C339" s="118"/>
      <c r="D339" s="118"/>
      <c r="E339" s="117">
        <v>0</v>
      </c>
      <c r="F339" s="118"/>
      <c r="G339" s="146" t="s">
        <v>14</v>
      </c>
      <c r="H339" s="117">
        <v>0</v>
      </c>
      <c r="I339" s="117">
        <v>0</v>
      </c>
      <c r="J339" s="117"/>
      <c r="K339" s="147"/>
      <c r="L339" s="108"/>
      <c r="M339" s="109"/>
      <c r="N339" s="110"/>
    </row>
    <row r="340" spans="1:14">
      <c r="A340" s="117" t="s">
        <v>22</v>
      </c>
      <c r="B340" s="129">
        <v>43772</v>
      </c>
      <c r="C340" s="151" t="s">
        <v>117</v>
      </c>
      <c r="D340" s="118">
        <v>1</v>
      </c>
      <c r="E340" s="117">
        <v>810</v>
      </c>
      <c r="F340" s="118">
        <v>1</v>
      </c>
      <c r="G340" s="117" t="s">
        <v>17</v>
      </c>
      <c r="H340" s="117">
        <v>888.29</v>
      </c>
      <c r="I340" s="117">
        <v>1698.29</v>
      </c>
      <c r="J340" s="214">
        <v>43704</v>
      </c>
      <c r="K340" s="147"/>
      <c r="L340" s="108"/>
      <c r="M340" s="109"/>
      <c r="N340" s="110"/>
    </row>
    <row r="341" spans="1:14">
      <c r="A341" s="117" t="s">
        <v>23</v>
      </c>
      <c r="B341" s="129">
        <v>43773</v>
      </c>
      <c r="C341" s="151" t="s">
        <v>118</v>
      </c>
      <c r="D341" s="118">
        <v>1</v>
      </c>
      <c r="E341" s="117">
        <v>810</v>
      </c>
      <c r="F341" s="118"/>
      <c r="G341" s="146" t="s">
        <v>14</v>
      </c>
      <c r="H341" s="117">
        <v>0</v>
      </c>
      <c r="I341" s="117">
        <v>810</v>
      </c>
      <c r="J341" s="214">
        <v>43704</v>
      </c>
      <c r="K341" s="147"/>
      <c r="L341" s="108"/>
      <c r="M341" s="109"/>
      <c r="N341" s="110"/>
    </row>
    <row r="342" spans="1:14">
      <c r="A342" s="117" t="s">
        <v>13</v>
      </c>
      <c r="B342" s="129">
        <v>43774</v>
      </c>
      <c r="C342" s="151" t="s">
        <v>118</v>
      </c>
      <c r="D342" s="118">
        <v>1</v>
      </c>
      <c r="E342" s="117">
        <v>810</v>
      </c>
      <c r="F342" s="118"/>
      <c r="G342" s="146" t="s">
        <v>14</v>
      </c>
      <c r="H342" s="117">
        <v>0</v>
      </c>
      <c r="I342" s="117">
        <v>810</v>
      </c>
      <c r="J342" s="214">
        <v>43704</v>
      </c>
      <c r="K342" s="147"/>
      <c r="L342" s="108"/>
      <c r="M342" s="109"/>
      <c r="N342" s="110"/>
    </row>
    <row r="343" spans="1:14">
      <c r="A343" s="117" t="s">
        <v>15</v>
      </c>
      <c r="B343" s="129">
        <v>43775</v>
      </c>
      <c r="C343" s="151" t="s">
        <v>118</v>
      </c>
      <c r="D343" s="118">
        <v>1</v>
      </c>
      <c r="E343" s="117">
        <v>810</v>
      </c>
      <c r="F343" s="118"/>
      <c r="G343" s="146" t="s">
        <v>14</v>
      </c>
      <c r="H343" s="117">
        <v>0</v>
      </c>
      <c r="I343" s="117">
        <v>810</v>
      </c>
      <c r="J343" s="214">
        <v>43704</v>
      </c>
      <c r="K343" s="147"/>
      <c r="L343" s="108"/>
      <c r="M343" s="109"/>
      <c r="N343" s="110"/>
    </row>
    <row r="344" spans="1:14">
      <c r="A344" s="117" t="s">
        <v>18</v>
      </c>
      <c r="B344" s="129">
        <v>43776</v>
      </c>
      <c r="C344" s="151" t="s">
        <v>118</v>
      </c>
      <c r="D344" s="118">
        <v>1</v>
      </c>
      <c r="E344" s="117">
        <v>810</v>
      </c>
      <c r="F344" s="118"/>
      <c r="G344" s="146" t="s">
        <v>14</v>
      </c>
      <c r="H344" s="117">
        <v>0</v>
      </c>
      <c r="I344" s="117">
        <v>810</v>
      </c>
      <c r="J344" s="214">
        <v>43704</v>
      </c>
      <c r="K344" s="147"/>
      <c r="L344" s="108"/>
      <c r="M344" s="109"/>
      <c r="N344" s="110"/>
    </row>
    <row r="345" spans="1:14">
      <c r="A345" s="117" t="s">
        <v>19</v>
      </c>
      <c r="B345" s="129">
        <v>43777</v>
      </c>
      <c r="C345" s="151" t="s">
        <v>118</v>
      </c>
      <c r="D345" s="118">
        <v>1</v>
      </c>
      <c r="E345" s="117">
        <v>810</v>
      </c>
      <c r="F345" s="118"/>
      <c r="G345" s="146" t="s">
        <v>14</v>
      </c>
      <c r="H345" s="117">
        <v>0</v>
      </c>
      <c r="I345" s="117">
        <v>810</v>
      </c>
      <c r="J345" s="214">
        <v>43704</v>
      </c>
      <c r="K345" s="147"/>
      <c r="L345" s="108"/>
      <c r="M345" s="109"/>
      <c r="N345" s="110"/>
    </row>
    <row r="346" spans="1:14">
      <c r="A346" s="117" t="s">
        <v>20</v>
      </c>
      <c r="B346" s="129">
        <v>43778</v>
      </c>
      <c r="C346" s="151" t="s">
        <v>118</v>
      </c>
      <c r="D346" s="118">
        <v>1</v>
      </c>
      <c r="E346" s="117">
        <v>810</v>
      </c>
      <c r="F346" s="118"/>
      <c r="G346" s="146" t="s">
        <v>14</v>
      </c>
      <c r="H346" s="117">
        <v>0</v>
      </c>
      <c r="I346" s="117">
        <v>810</v>
      </c>
      <c r="J346" s="214">
        <v>43704</v>
      </c>
      <c r="K346" s="147"/>
      <c r="L346" s="108"/>
      <c r="M346" s="109"/>
      <c r="N346" s="110"/>
    </row>
    <row r="347" spans="1:14">
      <c r="A347" s="117" t="s">
        <v>22</v>
      </c>
      <c r="B347" s="129">
        <v>43779</v>
      </c>
      <c r="C347" s="151" t="s">
        <v>118</v>
      </c>
      <c r="D347" s="118">
        <v>1</v>
      </c>
      <c r="E347" s="117">
        <v>810</v>
      </c>
      <c r="F347" s="118"/>
      <c r="G347" s="146" t="s">
        <v>14</v>
      </c>
      <c r="H347" s="117">
        <v>0</v>
      </c>
      <c r="I347" s="117">
        <v>810</v>
      </c>
      <c r="J347" s="214">
        <v>43704</v>
      </c>
      <c r="K347" s="147"/>
      <c r="L347" s="108"/>
      <c r="M347" s="109"/>
      <c r="N347" s="110"/>
    </row>
    <row r="348" spans="1:14">
      <c r="A348" s="117" t="s">
        <v>23</v>
      </c>
      <c r="B348" s="129">
        <v>43780</v>
      </c>
      <c r="C348" s="151" t="s">
        <v>118</v>
      </c>
      <c r="D348" s="118">
        <v>1</v>
      </c>
      <c r="E348" s="117">
        <v>810</v>
      </c>
      <c r="F348" s="118"/>
      <c r="G348" s="146" t="s">
        <v>14</v>
      </c>
      <c r="H348" s="117">
        <v>0</v>
      </c>
      <c r="I348" s="117">
        <v>810</v>
      </c>
      <c r="J348" s="214">
        <v>43704</v>
      </c>
      <c r="K348" s="147"/>
      <c r="L348" s="108"/>
      <c r="M348" s="109"/>
      <c r="N348" s="110"/>
    </row>
    <row r="349" spans="1:14">
      <c r="A349" s="117" t="s">
        <v>23</v>
      </c>
      <c r="B349" s="129">
        <v>43780</v>
      </c>
      <c r="C349" s="151" t="s">
        <v>72</v>
      </c>
      <c r="D349" s="118">
        <v>1</v>
      </c>
      <c r="E349" s="117">
        <v>810</v>
      </c>
      <c r="F349" s="118"/>
      <c r="G349" s="146" t="s">
        <v>14</v>
      </c>
      <c r="H349" s="117">
        <v>0</v>
      </c>
      <c r="I349" s="117">
        <v>810</v>
      </c>
      <c r="J349" s="233">
        <v>43712</v>
      </c>
      <c r="K349" s="147"/>
      <c r="L349" s="108"/>
      <c r="M349" s="109"/>
      <c r="N349" s="110"/>
    </row>
    <row r="350" spans="1:14">
      <c r="A350" s="117" t="s">
        <v>13</v>
      </c>
      <c r="B350" s="129">
        <v>43781</v>
      </c>
      <c r="C350" s="151" t="s">
        <v>91</v>
      </c>
      <c r="D350" s="118">
        <v>1</v>
      </c>
      <c r="E350" s="117">
        <v>810</v>
      </c>
      <c r="F350" s="118"/>
      <c r="G350" s="146" t="s">
        <v>14</v>
      </c>
      <c r="H350" s="117">
        <v>0</v>
      </c>
      <c r="I350" s="117">
        <v>810</v>
      </c>
      <c r="J350" s="233">
        <v>43712</v>
      </c>
      <c r="K350" s="147"/>
      <c r="L350" s="108"/>
      <c r="M350" s="109"/>
      <c r="N350" s="110"/>
    </row>
    <row r="351" spans="1:14">
      <c r="A351" s="117" t="s">
        <v>15</v>
      </c>
      <c r="B351" s="129">
        <v>43782</v>
      </c>
      <c r="C351" s="151" t="s">
        <v>24</v>
      </c>
      <c r="D351" s="118">
        <v>1</v>
      </c>
      <c r="E351" s="117">
        <v>810</v>
      </c>
      <c r="F351" s="118"/>
      <c r="G351" s="146" t="s">
        <v>14</v>
      </c>
      <c r="H351" s="117">
        <v>0</v>
      </c>
      <c r="I351" s="117">
        <v>810</v>
      </c>
      <c r="J351" s="233">
        <v>43712</v>
      </c>
      <c r="K351" s="147"/>
      <c r="L351" s="108"/>
      <c r="M351" s="109"/>
      <c r="N351" s="110"/>
    </row>
    <row r="352" spans="1:14">
      <c r="A352" s="117" t="s">
        <v>18</v>
      </c>
      <c r="B352" s="129">
        <v>43783</v>
      </c>
      <c r="C352" s="151" t="s">
        <v>119</v>
      </c>
      <c r="D352" s="118">
        <v>1</v>
      </c>
      <c r="E352" s="117">
        <v>810</v>
      </c>
      <c r="F352" s="118">
        <v>1</v>
      </c>
      <c r="G352" s="117" t="s">
        <v>17</v>
      </c>
      <c r="H352" s="117">
        <v>1151.8900000000001</v>
      </c>
      <c r="I352" s="117">
        <v>1961.89</v>
      </c>
      <c r="J352" s="233">
        <v>43712</v>
      </c>
      <c r="K352" s="147"/>
      <c r="L352" s="108"/>
      <c r="M352" s="109"/>
      <c r="N352" s="110"/>
    </row>
    <row r="353" spans="1:14">
      <c r="A353" s="117" t="s">
        <v>19</v>
      </c>
      <c r="B353" s="129">
        <v>43784</v>
      </c>
      <c r="C353" s="118"/>
      <c r="D353" s="118"/>
      <c r="E353" s="117">
        <v>0</v>
      </c>
      <c r="F353" s="118"/>
      <c r="G353" s="146" t="s">
        <v>14</v>
      </c>
      <c r="H353" s="117">
        <v>0</v>
      </c>
      <c r="I353" s="117">
        <v>0</v>
      </c>
      <c r="J353" s="117"/>
      <c r="K353" s="147"/>
      <c r="L353" s="108"/>
      <c r="M353" s="109"/>
      <c r="N353" s="110"/>
    </row>
    <row r="354" spans="1:14">
      <c r="A354" s="117" t="s">
        <v>20</v>
      </c>
      <c r="B354" s="129">
        <v>43785</v>
      </c>
      <c r="C354" s="118"/>
      <c r="D354" s="118"/>
      <c r="E354" s="117">
        <v>0</v>
      </c>
      <c r="F354" s="118"/>
      <c r="G354" s="146" t="s">
        <v>14</v>
      </c>
      <c r="H354" s="117">
        <v>0</v>
      </c>
      <c r="I354" s="117">
        <v>0</v>
      </c>
      <c r="J354" s="117"/>
      <c r="K354" s="147"/>
      <c r="L354" s="108"/>
      <c r="M354" s="109"/>
      <c r="N354" s="110"/>
    </row>
    <row r="355" spans="1:14">
      <c r="A355" s="117" t="s">
        <v>22</v>
      </c>
      <c r="B355" s="129">
        <v>43786</v>
      </c>
      <c r="C355" s="118"/>
      <c r="D355" s="118"/>
      <c r="E355" s="117">
        <v>0</v>
      </c>
      <c r="F355" s="118"/>
      <c r="G355" s="146" t="s">
        <v>14</v>
      </c>
      <c r="H355" s="117">
        <v>0</v>
      </c>
      <c r="I355" s="117">
        <v>0</v>
      </c>
      <c r="J355" s="117"/>
      <c r="K355" s="147"/>
      <c r="L355" s="108"/>
      <c r="M355" s="109"/>
      <c r="N355" s="110"/>
    </row>
    <row r="356" spans="1:14">
      <c r="A356" s="117" t="s">
        <v>23</v>
      </c>
      <c r="B356" s="129">
        <v>43787</v>
      </c>
      <c r="C356" s="151" t="s">
        <v>91</v>
      </c>
      <c r="D356" s="118">
        <v>1</v>
      </c>
      <c r="E356" s="117">
        <v>810</v>
      </c>
      <c r="F356" s="118">
        <v>1</v>
      </c>
      <c r="G356" s="117" t="s">
        <v>17</v>
      </c>
      <c r="H356" s="117">
        <v>444.15</v>
      </c>
      <c r="I356" s="117">
        <v>1254.1500000000001</v>
      </c>
      <c r="J356" s="235">
        <v>43719</v>
      </c>
      <c r="K356" s="147"/>
      <c r="L356" s="108"/>
      <c r="M356" s="109"/>
      <c r="N356" s="110"/>
    </row>
    <row r="357" spans="1:14">
      <c r="A357" s="117" t="s">
        <v>13</v>
      </c>
      <c r="B357" s="129">
        <v>43788</v>
      </c>
      <c r="C357" s="151" t="s">
        <v>24</v>
      </c>
      <c r="D357" s="118">
        <v>1</v>
      </c>
      <c r="E357" s="117">
        <v>810</v>
      </c>
      <c r="F357" s="118"/>
      <c r="G357" s="146" t="s">
        <v>14</v>
      </c>
      <c r="H357" s="117">
        <v>0</v>
      </c>
      <c r="I357" s="117">
        <v>810</v>
      </c>
      <c r="J357" s="235">
        <v>43719</v>
      </c>
      <c r="K357" s="147"/>
      <c r="L357" s="108"/>
      <c r="M357" s="109"/>
      <c r="N357" s="110"/>
    </row>
    <row r="358" spans="1:14">
      <c r="A358" s="117" t="s">
        <v>15</v>
      </c>
      <c r="B358" s="129">
        <v>43789</v>
      </c>
      <c r="C358" s="151" t="s">
        <v>120</v>
      </c>
      <c r="D358" s="118">
        <v>1</v>
      </c>
      <c r="E358" s="117">
        <v>810</v>
      </c>
      <c r="F358" s="118"/>
      <c r="G358" s="146" t="s">
        <v>14</v>
      </c>
      <c r="H358" s="117">
        <v>0</v>
      </c>
      <c r="I358" s="117">
        <v>810</v>
      </c>
      <c r="J358" s="235">
        <v>43719</v>
      </c>
      <c r="K358" s="147"/>
      <c r="L358" s="108"/>
      <c r="M358" s="109"/>
      <c r="N358" s="110"/>
    </row>
    <row r="359" spans="1:14">
      <c r="A359" s="117" t="s">
        <v>18</v>
      </c>
      <c r="B359" s="129">
        <v>43790</v>
      </c>
      <c r="C359" s="151" t="s">
        <v>24</v>
      </c>
      <c r="D359" s="118">
        <v>1</v>
      </c>
      <c r="E359" s="117">
        <v>810</v>
      </c>
      <c r="F359" s="118"/>
      <c r="G359" s="146" t="s">
        <v>14</v>
      </c>
      <c r="H359" s="117">
        <v>0</v>
      </c>
      <c r="I359" s="117">
        <v>810</v>
      </c>
      <c r="J359" s="235">
        <v>43719</v>
      </c>
      <c r="K359" s="147"/>
      <c r="L359" s="108"/>
      <c r="M359" s="109"/>
      <c r="N359" s="110"/>
    </row>
    <row r="360" spans="1:14">
      <c r="A360" s="117" t="s">
        <v>19</v>
      </c>
      <c r="B360" s="129">
        <v>43791</v>
      </c>
      <c r="C360" s="151" t="s">
        <v>121</v>
      </c>
      <c r="D360" s="118">
        <v>1</v>
      </c>
      <c r="E360" s="117">
        <v>810</v>
      </c>
      <c r="F360" s="118">
        <v>1</v>
      </c>
      <c r="G360" s="117" t="s">
        <v>17</v>
      </c>
      <c r="H360" s="117">
        <v>621.91999999999996</v>
      </c>
      <c r="I360" s="117">
        <v>1431.92</v>
      </c>
      <c r="J360" s="235">
        <v>43719</v>
      </c>
      <c r="K360" s="147"/>
      <c r="L360" s="108"/>
      <c r="M360" s="109"/>
      <c r="N360" s="110"/>
    </row>
    <row r="361" spans="1:14">
      <c r="A361" s="117" t="s">
        <v>20</v>
      </c>
      <c r="B361" s="129">
        <v>43792</v>
      </c>
      <c r="C361" s="118"/>
      <c r="D361" s="118"/>
      <c r="E361" s="117">
        <v>0</v>
      </c>
      <c r="F361" s="118"/>
      <c r="G361" s="146" t="s">
        <v>14</v>
      </c>
      <c r="H361" s="117">
        <v>0</v>
      </c>
      <c r="I361" s="117">
        <v>0</v>
      </c>
      <c r="J361" s="117"/>
      <c r="K361" s="147"/>
      <c r="L361" s="108"/>
      <c r="M361" s="109"/>
      <c r="N361" s="110"/>
    </row>
    <row r="362" spans="1:14">
      <c r="A362" s="117" t="s">
        <v>22</v>
      </c>
      <c r="B362" s="129">
        <v>43793</v>
      </c>
      <c r="C362" s="118"/>
      <c r="D362" s="118"/>
      <c r="E362" s="117">
        <v>0</v>
      </c>
      <c r="F362" s="118"/>
      <c r="G362" s="146" t="s">
        <v>14</v>
      </c>
      <c r="H362" s="117">
        <v>0</v>
      </c>
      <c r="I362" s="117">
        <v>0</v>
      </c>
      <c r="J362" s="117"/>
      <c r="K362" s="147"/>
      <c r="L362" s="108"/>
      <c r="M362" s="109"/>
      <c r="N362" s="110"/>
    </row>
    <row r="363" spans="1:14">
      <c r="A363" s="117" t="s">
        <v>23</v>
      </c>
      <c r="B363" s="129">
        <v>43794</v>
      </c>
      <c r="C363" s="151" t="s">
        <v>122</v>
      </c>
      <c r="D363" s="118">
        <v>1</v>
      </c>
      <c r="E363" s="117">
        <v>810</v>
      </c>
      <c r="F363" s="118">
        <v>1</v>
      </c>
      <c r="G363" s="117" t="s">
        <v>17</v>
      </c>
      <c r="H363" s="117">
        <v>444.15</v>
      </c>
      <c r="I363" s="117">
        <v>1254.1500000000001</v>
      </c>
      <c r="J363" s="236">
        <v>43726</v>
      </c>
      <c r="K363" s="147"/>
      <c r="L363" s="108"/>
      <c r="M363" s="109"/>
      <c r="N363" s="110"/>
    </row>
    <row r="364" spans="1:14">
      <c r="A364" s="117" t="s">
        <v>13</v>
      </c>
      <c r="B364" s="129">
        <v>43795</v>
      </c>
      <c r="C364" s="151" t="s">
        <v>91</v>
      </c>
      <c r="D364" s="118">
        <v>1</v>
      </c>
      <c r="E364" s="117">
        <v>810</v>
      </c>
      <c r="F364" s="118"/>
      <c r="G364" s="146" t="s">
        <v>14</v>
      </c>
      <c r="H364" s="117">
        <v>0</v>
      </c>
      <c r="I364" s="117">
        <v>810</v>
      </c>
      <c r="J364" s="236">
        <v>43726</v>
      </c>
      <c r="K364" s="147"/>
      <c r="L364" s="108"/>
      <c r="M364" s="109"/>
      <c r="N364" s="110"/>
    </row>
    <row r="365" spans="1:14">
      <c r="A365" s="117" t="s">
        <v>15</v>
      </c>
      <c r="B365" s="129">
        <v>43796</v>
      </c>
      <c r="C365" s="151" t="s">
        <v>91</v>
      </c>
      <c r="D365" s="118">
        <v>1</v>
      </c>
      <c r="E365" s="117">
        <v>810</v>
      </c>
      <c r="F365" s="118"/>
      <c r="G365" s="146" t="s">
        <v>14</v>
      </c>
      <c r="H365" s="117">
        <v>0</v>
      </c>
      <c r="I365" s="117">
        <v>810</v>
      </c>
      <c r="J365" s="236">
        <v>43726</v>
      </c>
      <c r="K365" s="147"/>
      <c r="L365" s="108"/>
      <c r="M365" s="109"/>
      <c r="N365" s="110"/>
    </row>
    <row r="366" spans="1:14">
      <c r="A366" s="117" t="s">
        <v>18</v>
      </c>
      <c r="B366" s="129">
        <v>43797</v>
      </c>
      <c r="C366" s="151" t="s">
        <v>123</v>
      </c>
      <c r="D366" s="118">
        <v>1</v>
      </c>
      <c r="E366" s="117">
        <v>810</v>
      </c>
      <c r="F366" s="118"/>
      <c r="G366" s="146" t="s">
        <v>14</v>
      </c>
      <c r="H366" s="117">
        <v>0</v>
      </c>
      <c r="I366" s="117">
        <v>810</v>
      </c>
      <c r="J366" s="236">
        <v>43726</v>
      </c>
      <c r="K366" s="147"/>
      <c r="L366" s="108"/>
      <c r="M366" s="109"/>
      <c r="N366" s="110"/>
    </row>
    <row r="367" spans="1:14">
      <c r="A367" s="117" t="s">
        <v>19</v>
      </c>
      <c r="B367" s="129">
        <v>43798</v>
      </c>
      <c r="C367" s="151" t="s">
        <v>124</v>
      </c>
      <c r="D367" s="118">
        <v>1</v>
      </c>
      <c r="E367" s="117">
        <v>810</v>
      </c>
      <c r="F367" s="118">
        <v>1</v>
      </c>
      <c r="G367" s="117" t="s">
        <v>17</v>
      </c>
      <c r="H367" s="117">
        <v>1213.67</v>
      </c>
      <c r="I367" s="117">
        <v>2023.67</v>
      </c>
      <c r="J367" s="236">
        <v>43726</v>
      </c>
      <c r="K367" s="147"/>
      <c r="L367" s="108"/>
      <c r="M367" s="109"/>
      <c r="N367" s="110"/>
    </row>
    <row r="368" spans="1:14">
      <c r="A368" s="117" t="s">
        <v>20</v>
      </c>
      <c r="B368" s="129">
        <v>43799</v>
      </c>
      <c r="C368" s="118"/>
      <c r="D368" s="118"/>
      <c r="E368" s="117">
        <v>0</v>
      </c>
      <c r="F368" s="118"/>
      <c r="G368" s="146" t="s">
        <v>14</v>
      </c>
      <c r="H368" s="117">
        <v>0</v>
      </c>
      <c r="I368" s="117">
        <v>0</v>
      </c>
      <c r="J368" s="117"/>
      <c r="K368" s="147"/>
      <c r="L368" s="108"/>
      <c r="M368" s="109"/>
      <c r="N368" s="110"/>
    </row>
    <row r="369" spans="1:14">
      <c r="A369" s="123"/>
      <c r="B369" s="123"/>
      <c r="C369" s="123"/>
      <c r="D369" s="123">
        <v>23</v>
      </c>
      <c r="E369" s="117">
        <v>0</v>
      </c>
      <c r="F369" s="118"/>
      <c r="G369" s="146" t="s">
        <v>14</v>
      </c>
      <c r="H369" s="117">
        <v>0</v>
      </c>
      <c r="I369" s="123" t="s">
        <v>125</v>
      </c>
      <c r="J369" s="123"/>
      <c r="K369" s="123"/>
      <c r="L369" s="112">
        <v>7118.75</v>
      </c>
      <c r="M369" s="114">
        <v>7118.74</v>
      </c>
      <c r="N369" s="240">
        <f>I387+I388+I389+I390+I391</f>
        <v>7118.75</v>
      </c>
    </row>
    <row r="370" spans="1:14">
      <c r="A370" s="123"/>
      <c r="B370" s="123"/>
      <c r="C370" s="123"/>
      <c r="D370" s="243"/>
      <c r="E370" s="243"/>
      <c r="F370" s="123"/>
      <c r="G370" s="117"/>
      <c r="H370" s="123"/>
      <c r="I370" s="123"/>
      <c r="J370" s="123"/>
      <c r="K370" s="123"/>
      <c r="L370" s="108"/>
      <c r="M370" s="109"/>
      <c r="N370" s="110"/>
    </row>
    <row r="371" spans="1:14">
      <c r="A371" s="116" t="s">
        <v>1</v>
      </c>
      <c r="B371" s="116" t="s">
        <v>126</v>
      </c>
      <c r="C371" s="116" t="s">
        <v>3</v>
      </c>
      <c r="D371" s="116" t="s">
        <v>4</v>
      </c>
      <c r="E371" s="116" t="s">
        <v>5</v>
      </c>
      <c r="F371" s="116" t="s">
        <v>4</v>
      </c>
      <c r="G371" s="116"/>
      <c r="H371" s="116" t="s">
        <v>6</v>
      </c>
      <c r="I371" s="116" t="s">
        <v>7</v>
      </c>
      <c r="J371" s="124" t="s">
        <v>8</v>
      </c>
      <c r="K371" s="116" t="s">
        <v>9</v>
      </c>
      <c r="L371" s="108"/>
      <c r="M371" s="109"/>
      <c r="N371" s="110"/>
    </row>
    <row r="372" spans="1:14">
      <c r="A372" s="117" t="s">
        <v>22</v>
      </c>
      <c r="B372" s="129">
        <v>43800</v>
      </c>
      <c r="C372" s="117"/>
      <c r="D372" s="117"/>
      <c r="E372" s="117">
        <v>0</v>
      </c>
      <c r="F372" s="118"/>
      <c r="G372" s="146" t="s">
        <v>14</v>
      </c>
      <c r="H372" s="117">
        <v>0</v>
      </c>
      <c r="I372" s="117">
        <v>0</v>
      </c>
      <c r="J372" s="125"/>
      <c r="K372" s="147"/>
      <c r="L372" s="108"/>
      <c r="M372" s="109"/>
      <c r="N372" s="110"/>
    </row>
    <row r="373" spans="1:14">
      <c r="A373" s="117" t="s">
        <v>23</v>
      </c>
      <c r="B373" s="129">
        <v>43801</v>
      </c>
      <c r="C373" s="151" t="s">
        <v>127</v>
      </c>
      <c r="D373" s="118">
        <v>1</v>
      </c>
      <c r="E373" s="117">
        <v>810</v>
      </c>
      <c r="F373" s="118">
        <v>1</v>
      </c>
      <c r="G373" s="117" t="s">
        <v>17</v>
      </c>
      <c r="H373" s="117">
        <v>1223.82</v>
      </c>
      <c r="I373" s="117">
        <v>2033.82</v>
      </c>
      <c r="J373" s="239">
        <v>43732</v>
      </c>
      <c r="K373" s="147"/>
      <c r="L373" s="108"/>
      <c r="M373" s="109"/>
      <c r="N373" s="110"/>
    </row>
    <row r="374" spans="1:14">
      <c r="A374" s="117" t="s">
        <v>13</v>
      </c>
      <c r="B374" s="129">
        <v>43802</v>
      </c>
      <c r="C374" s="151" t="s">
        <v>91</v>
      </c>
      <c r="D374" s="118">
        <v>1</v>
      </c>
      <c r="E374" s="117">
        <v>810</v>
      </c>
      <c r="F374" s="118"/>
      <c r="G374" s="146" t="s">
        <v>14</v>
      </c>
      <c r="H374" s="117">
        <v>0</v>
      </c>
      <c r="I374" s="117">
        <v>810</v>
      </c>
      <c r="J374" s="239">
        <v>43732</v>
      </c>
      <c r="K374" s="147"/>
      <c r="L374" s="108"/>
      <c r="M374" s="109"/>
      <c r="N374" s="110"/>
    </row>
    <row r="375" spans="1:14">
      <c r="A375" s="117" t="s">
        <v>15</v>
      </c>
      <c r="B375" s="129">
        <v>43803</v>
      </c>
      <c r="C375" s="151" t="s">
        <v>91</v>
      </c>
      <c r="D375" s="118">
        <v>1</v>
      </c>
      <c r="E375" s="117">
        <v>810</v>
      </c>
      <c r="F375" s="118"/>
      <c r="G375" s="146" t="s">
        <v>14</v>
      </c>
      <c r="H375" s="117">
        <v>0</v>
      </c>
      <c r="I375" s="117">
        <v>810</v>
      </c>
      <c r="J375" s="239">
        <v>43732</v>
      </c>
      <c r="K375" s="147"/>
      <c r="L375" s="108"/>
      <c r="M375" s="109"/>
      <c r="N375" s="110"/>
    </row>
    <row r="376" spans="1:14">
      <c r="A376" s="117" t="s">
        <v>18</v>
      </c>
      <c r="B376" s="129">
        <v>43804</v>
      </c>
      <c r="C376" s="151" t="s">
        <v>128</v>
      </c>
      <c r="D376" s="118">
        <v>1</v>
      </c>
      <c r="E376" s="117">
        <v>810</v>
      </c>
      <c r="F376" s="118"/>
      <c r="G376" s="146" t="s">
        <v>14</v>
      </c>
      <c r="H376" s="117">
        <v>0</v>
      </c>
      <c r="I376" s="117">
        <v>810</v>
      </c>
      <c r="J376" s="239">
        <v>43732</v>
      </c>
      <c r="K376" s="147"/>
      <c r="L376" s="108"/>
      <c r="M376" s="109"/>
      <c r="N376" s="110"/>
    </row>
    <row r="377" spans="1:14">
      <c r="A377" s="117" t="s">
        <v>19</v>
      </c>
      <c r="B377" s="129">
        <v>43805</v>
      </c>
      <c r="C377" s="151" t="s">
        <v>129</v>
      </c>
      <c r="D377" s="118">
        <v>1</v>
      </c>
      <c r="E377" s="117">
        <v>810</v>
      </c>
      <c r="F377" s="118">
        <v>1</v>
      </c>
      <c r="G377" s="117" t="s">
        <v>17</v>
      </c>
      <c r="H377" s="117">
        <v>805.36</v>
      </c>
      <c r="I377" s="117">
        <v>1615.36</v>
      </c>
      <c r="J377" s="239">
        <v>43732</v>
      </c>
      <c r="K377" s="147"/>
      <c r="L377" s="108"/>
      <c r="M377" s="109"/>
      <c r="N377" s="110"/>
    </row>
    <row r="378" spans="1:14">
      <c r="A378" s="117" t="s">
        <v>20</v>
      </c>
      <c r="B378" s="129">
        <v>43806</v>
      </c>
      <c r="C378" s="118"/>
      <c r="D378" s="118"/>
      <c r="E378" s="117">
        <v>0</v>
      </c>
      <c r="F378" s="118"/>
      <c r="G378" s="146" t="s">
        <v>14</v>
      </c>
      <c r="H378" s="117">
        <v>0</v>
      </c>
      <c r="I378" s="117">
        <v>0</v>
      </c>
      <c r="J378" s="120"/>
      <c r="K378" s="147"/>
      <c r="L378" s="108"/>
      <c r="M378" s="109"/>
      <c r="N378" s="110"/>
    </row>
    <row r="379" spans="1:14">
      <c r="A379" s="117" t="s">
        <v>22</v>
      </c>
      <c r="B379" s="129">
        <v>43807</v>
      </c>
      <c r="C379" s="118"/>
      <c r="D379" s="118"/>
      <c r="E379" s="117">
        <v>0</v>
      </c>
      <c r="F379" s="118"/>
      <c r="G379" s="146" t="s">
        <v>14</v>
      </c>
      <c r="H379" s="117">
        <v>0</v>
      </c>
      <c r="I379" s="117">
        <v>0</v>
      </c>
      <c r="J379" s="120"/>
      <c r="K379" s="147"/>
      <c r="L379" s="108"/>
      <c r="M379" s="109"/>
      <c r="N379" s="110"/>
    </row>
    <row r="380" spans="1:14">
      <c r="A380" s="117" t="s">
        <v>23</v>
      </c>
      <c r="B380" s="129">
        <v>43808</v>
      </c>
      <c r="C380" s="151" t="s">
        <v>130</v>
      </c>
      <c r="D380" s="118">
        <v>1</v>
      </c>
      <c r="E380" s="117">
        <v>810</v>
      </c>
      <c r="F380" s="118">
        <v>1</v>
      </c>
      <c r="G380" s="117" t="s">
        <v>17</v>
      </c>
      <c r="H380" s="117">
        <v>444.15</v>
      </c>
      <c r="I380" s="117">
        <v>1254.1500000000001</v>
      </c>
      <c r="J380" s="221">
        <v>43740</v>
      </c>
      <c r="K380" s="147"/>
      <c r="L380" s="108"/>
      <c r="M380" s="109"/>
      <c r="N380" s="110"/>
    </row>
    <row r="381" spans="1:14">
      <c r="A381" s="117" t="s">
        <v>13</v>
      </c>
      <c r="B381" s="129">
        <v>43809</v>
      </c>
      <c r="C381" s="151" t="s">
        <v>91</v>
      </c>
      <c r="D381" s="118">
        <v>1</v>
      </c>
      <c r="E381" s="117">
        <v>810</v>
      </c>
      <c r="F381" s="118"/>
      <c r="G381" s="146" t="s">
        <v>14</v>
      </c>
      <c r="H381" s="117">
        <v>0</v>
      </c>
      <c r="I381" s="117">
        <v>810</v>
      </c>
      <c r="J381" s="221">
        <v>43740</v>
      </c>
      <c r="K381" s="147"/>
      <c r="L381" s="108"/>
      <c r="M381" s="109"/>
      <c r="N381" s="110"/>
    </row>
    <row r="382" spans="1:14">
      <c r="A382" s="117" t="s">
        <v>15</v>
      </c>
      <c r="B382" s="129">
        <v>43810</v>
      </c>
      <c r="C382" s="151" t="s">
        <v>131</v>
      </c>
      <c r="D382" s="118">
        <v>1</v>
      </c>
      <c r="E382" s="117">
        <v>810</v>
      </c>
      <c r="F382" s="118"/>
      <c r="G382" s="146" t="s">
        <v>14</v>
      </c>
      <c r="H382" s="117">
        <v>0</v>
      </c>
      <c r="I382" s="117">
        <v>810</v>
      </c>
      <c r="J382" s="221">
        <v>43740</v>
      </c>
      <c r="K382" s="147"/>
      <c r="L382" s="108"/>
      <c r="M382" s="109"/>
      <c r="N382" s="110"/>
    </row>
    <row r="383" spans="1:14">
      <c r="A383" s="117" t="s">
        <v>18</v>
      </c>
      <c r="B383" s="129">
        <v>43811</v>
      </c>
      <c r="C383" s="151" t="s">
        <v>101</v>
      </c>
      <c r="D383" s="118">
        <v>1</v>
      </c>
      <c r="E383" s="117">
        <v>810</v>
      </c>
      <c r="F383" s="118"/>
      <c r="G383" s="146" t="s">
        <v>14</v>
      </c>
      <c r="H383" s="117">
        <v>0</v>
      </c>
      <c r="I383" s="117">
        <v>810</v>
      </c>
      <c r="J383" s="221">
        <v>43740</v>
      </c>
      <c r="K383" s="147"/>
      <c r="L383" s="108"/>
      <c r="M383" s="109"/>
      <c r="N383" s="110"/>
    </row>
    <row r="384" spans="1:14">
      <c r="A384" s="117" t="s">
        <v>19</v>
      </c>
      <c r="B384" s="129">
        <v>43812</v>
      </c>
      <c r="C384" s="151" t="s">
        <v>132</v>
      </c>
      <c r="D384" s="118">
        <v>1</v>
      </c>
      <c r="E384" s="117">
        <v>810</v>
      </c>
      <c r="F384" s="118">
        <v>1</v>
      </c>
      <c r="G384" s="117" t="s">
        <v>17</v>
      </c>
      <c r="H384" s="117">
        <v>1287.8399999999999</v>
      </c>
      <c r="I384" s="117">
        <v>2097.84</v>
      </c>
      <c r="J384" s="221">
        <v>43740</v>
      </c>
      <c r="K384" s="147"/>
      <c r="L384" s="108"/>
      <c r="M384" s="109"/>
      <c r="N384" s="110"/>
    </row>
    <row r="385" spans="1:14">
      <c r="A385" s="117" t="s">
        <v>20</v>
      </c>
      <c r="B385" s="129">
        <v>43813</v>
      </c>
      <c r="C385" s="118"/>
      <c r="D385" s="118"/>
      <c r="E385" s="117">
        <v>0</v>
      </c>
      <c r="F385" s="118"/>
      <c r="G385" s="146" t="s">
        <v>14</v>
      </c>
      <c r="H385" s="117">
        <v>0</v>
      </c>
      <c r="I385" s="117">
        <v>0</v>
      </c>
      <c r="J385" s="120"/>
      <c r="K385" s="147"/>
      <c r="L385" s="108"/>
      <c r="M385" s="109"/>
      <c r="N385" s="110"/>
    </row>
    <row r="386" spans="1:14">
      <c r="A386" s="117" t="s">
        <v>22</v>
      </c>
      <c r="B386" s="129">
        <v>43814</v>
      </c>
      <c r="C386" s="118"/>
      <c r="D386" s="118"/>
      <c r="E386" s="117">
        <v>0</v>
      </c>
      <c r="F386" s="118"/>
      <c r="G386" s="146" t="s">
        <v>14</v>
      </c>
      <c r="H386" s="117">
        <v>0</v>
      </c>
      <c r="I386" s="117">
        <v>0</v>
      </c>
      <c r="J386" s="120"/>
      <c r="K386" s="147"/>
      <c r="L386" s="108"/>
      <c r="M386" s="109"/>
      <c r="N386" s="110"/>
    </row>
    <row r="387" spans="1:14">
      <c r="A387" s="117" t="s">
        <v>23</v>
      </c>
      <c r="B387" s="129">
        <v>43815</v>
      </c>
      <c r="C387" s="151" t="s">
        <v>91</v>
      </c>
      <c r="D387" s="118">
        <v>1</v>
      </c>
      <c r="E387" s="117">
        <v>810</v>
      </c>
      <c r="F387" s="118">
        <v>1</v>
      </c>
      <c r="G387" s="117" t="s">
        <v>17</v>
      </c>
      <c r="H387" s="117">
        <v>444.15</v>
      </c>
      <c r="I387" s="117">
        <v>1254.1500000000001</v>
      </c>
      <c r="J387" s="241">
        <v>43796</v>
      </c>
      <c r="K387" s="147"/>
      <c r="L387" s="108"/>
      <c r="M387" s="109"/>
      <c r="N387" s="110"/>
    </row>
    <row r="388" spans="1:14">
      <c r="A388" s="117" t="s">
        <v>13</v>
      </c>
      <c r="B388" s="129">
        <v>43816</v>
      </c>
      <c r="C388" s="151" t="s">
        <v>109</v>
      </c>
      <c r="D388" s="118">
        <v>1</v>
      </c>
      <c r="E388" s="117">
        <v>810</v>
      </c>
      <c r="F388" s="118">
        <v>1</v>
      </c>
      <c r="G388" s="117" t="s">
        <v>17</v>
      </c>
      <c r="H388" s="117">
        <v>706.11</v>
      </c>
      <c r="I388" s="117">
        <v>1516.11</v>
      </c>
      <c r="J388" s="241">
        <v>43796</v>
      </c>
      <c r="K388" s="147"/>
      <c r="L388" s="108"/>
      <c r="M388" s="109"/>
      <c r="N388" s="110"/>
    </row>
    <row r="389" spans="1:14">
      <c r="A389" s="117" t="s">
        <v>15</v>
      </c>
      <c r="B389" s="129">
        <v>43817</v>
      </c>
      <c r="C389" s="151" t="s">
        <v>133</v>
      </c>
      <c r="D389" s="118">
        <v>1</v>
      </c>
      <c r="E389" s="117">
        <v>810</v>
      </c>
      <c r="F389" s="118">
        <v>1</v>
      </c>
      <c r="G389" s="117" t="s">
        <v>17</v>
      </c>
      <c r="H389" s="117">
        <v>1918.49</v>
      </c>
      <c r="I389" s="117">
        <v>2728.49</v>
      </c>
      <c r="J389" s="241">
        <v>43796</v>
      </c>
      <c r="K389" s="147"/>
      <c r="L389" s="108"/>
      <c r="M389" s="109"/>
      <c r="N389" s="110"/>
    </row>
    <row r="390" spans="1:14">
      <c r="A390" s="117" t="s">
        <v>18</v>
      </c>
      <c r="B390" s="129">
        <v>43818</v>
      </c>
      <c r="C390" s="151" t="s">
        <v>134</v>
      </c>
      <c r="D390" s="118">
        <v>1</v>
      </c>
      <c r="E390" s="117">
        <v>810</v>
      </c>
      <c r="F390" s="118"/>
      <c r="G390" s="146" t="s">
        <v>14</v>
      </c>
      <c r="H390" s="117">
        <v>0</v>
      </c>
      <c r="I390" s="117">
        <v>810</v>
      </c>
      <c r="J390" s="241">
        <v>43796</v>
      </c>
      <c r="K390" s="147"/>
      <c r="L390" s="108"/>
      <c r="M390" s="109"/>
      <c r="N390" s="110"/>
    </row>
    <row r="391" spans="1:14">
      <c r="A391" s="117" t="s">
        <v>19</v>
      </c>
      <c r="B391" s="129">
        <v>43819</v>
      </c>
      <c r="C391" s="151" t="s">
        <v>24</v>
      </c>
      <c r="D391" s="118">
        <v>1</v>
      </c>
      <c r="E391" s="117">
        <v>810</v>
      </c>
      <c r="F391" s="118"/>
      <c r="G391" s="146" t="s">
        <v>14</v>
      </c>
      <c r="H391" s="117">
        <v>0</v>
      </c>
      <c r="I391" s="117">
        <v>810</v>
      </c>
      <c r="J391" s="241">
        <v>43796</v>
      </c>
      <c r="K391" s="147"/>
      <c r="L391" s="108"/>
      <c r="M391" s="109"/>
      <c r="N391" s="110"/>
    </row>
    <row r="392" spans="1:14">
      <c r="A392" s="117" t="s">
        <v>20</v>
      </c>
      <c r="B392" s="129">
        <v>43820</v>
      </c>
      <c r="C392" s="118"/>
      <c r="D392" s="118"/>
      <c r="E392" s="117">
        <v>0</v>
      </c>
      <c r="F392" s="118"/>
      <c r="G392" s="146" t="s">
        <v>14</v>
      </c>
      <c r="H392" s="117">
        <v>0</v>
      </c>
      <c r="I392" s="117">
        <v>0</v>
      </c>
      <c r="J392" s="117"/>
      <c r="K392" s="147"/>
      <c r="L392" s="108"/>
      <c r="M392" s="109"/>
      <c r="N392" s="110"/>
    </row>
    <row r="393" spans="1:14">
      <c r="A393" s="117" t="s">
        <v>22</v>
      </c>
      <c r="B393" s="129">
        <v>43821</v>
      </c>
      <c r="C393" s="118"/>
      <c r="D393" s="118"/>
      <c r="E393" s="117">
        <v>0</v>
      </c>
      <c r="F393" s="118"/>
      <c r="G393" s="146" t="s">
        <v>14</v>
      </c>
      <c r="H393" s="117">
        <v>0</v>
      </c>
      <c r="I393" s="117">
        <v>0</v>
      </c>
      <c r="J393" s="117"/>
      <c r="K393" s="147"/>
      <c r="L393" s="108"/>
      <c r="M393" s="109"/>
      <c r="N393" s="110"/>
    </row>
    <row r="394" spans="1:14">
      <c r="A394" s="117" t="s">
        <v>23</v>
      </c>
      <c r="B394" s="129">
        <v>43822</v>
      </c>
      <c r="C394" s="151" t="s">
        <v>91</v>
      </c>
      <c r="D394" s="118">
        <v>1</v>
      </c>
      <c r="E394" s="117">
        <v>810</v>
      </c>
      <c r="F394" s="118">
        <v>1</v>
      </c>
      <c r="G394" s="117" t="s">
        <v>17</v>
      </c>
      <c r="H394" s="117">
        <v>888.29</v>
      </c>
      <c r="I394" s="117">
        <v>1698.29</v>
      </c>
      <c r="J394" s="238">
        <v>43817</v>
      </c>
      <c r="K394" s="147"/>
      <c r="L394" s="108"/>
      <c r="M394" s="109"/>
      <c r="N394" s="110"/>
    </row>
    <row r="395" spans="1:14">
      <c r="A395" s="117" t="s">
        <v>13</v>
      </c>
      <c r="B395" s="129">
        <v>43823</v>
      </c>
      <c r="C395" s="118"/>
      <c r="D395" s="118"/>
      <c r="E395" s="117">
        <v>0</v>
      </c>
      <c r="F395" s="118"/>
      <c r="G395" s="146" t="s">
        <v>14</v>
      </c>
      <c r="H395" s="117">
        <v>0</v>
      </c>
      <c r="I395" s="117">
        <v>0</v>
      </c>
      <c r="J395" s="178"/>
      <c r="K395" s="147"/>
      <c r="L395" s="108"/>
      <c r="M395" s="109"/>
      <c r="N395" s="110"/>
    </row>
    <row r="396" spans="1:14">
      <c r="A396" s="117" t="s">
        <v>15</v>
      </c>
      <c r="B396" s="129">
        <v>43824</v>
      </c>
      <c r="C396" s="118"/>
      <c r="D396" s="118"/>
      <c r="E396" s="117">
        <v>0</v>
      </c>
      <c r="F396" s="118"/>
      <c r="G396" s="146" t="s">
        <v>14</v>
      </c>
      <c r="H396" s="117">
        <v>0</v>
      </c>
      <c r="I396" s="117">
        <v>0</v>
      </c>
      <c r="J396" s="178"/>
      <c r="K396" s="147"/>
      <c r="L396" s="108"/>
      <c r="M396" s="109"/>
      <c r="N396" s="110"/>
    </row>
    <row r="397" spans="1:14">
      <c r="A397" s="117" t="s">
        <v>18</v>
      </c>
      <c r="B397" s="129">
        <v>43825</v>
      </c>
      <c r="C397" s="151" t="s">
        <v>91</v>
      </c>
      <c r="D397" s="118">
        <v>1</v>
      </c>
      <c r="E397" s="117">
        <v>810</v>
      </c>
      <c r="F397" s="118">
        <v>1</v>
      </c>
      <c r="G397" s="117" t="s">
        <v>17</v>
      </c>
      <c r="H397" s="117">
        <v>888.29</v>
      </c>
      <c r="I397" s="117">
        <v>1698.29</v>
      </c>
      <c r="J397" s="238">
        <v>43817</v>
      </c>
      <c r="K397" s="147"/>
      <c r="L397" s="108"/>
      <c r="M397" s="109"/>
      <c r="N397" s="110"/>
    </row>
    <row r="398" spans="1:14">
      <c r="A398" s="117" t="s">
        <v>19</v>
      </c>
      <c r="B398" s="129">
        <v>43826</v>
      </c>
      <c r="C398" s="151" t="s">
        <v>91</v>
      </c>
      <c r="D398" s="118">
        <v>1</v>
      </c>
      <c r="E398" s="117">
        <v>810</v>
      </c>
      <c r="F398" s="118"/>
      <c r="G398" s="146" t="s">
        <v>14</v>
      </c>
      <c r="H398" s="117">
        <v>0</v>
      </c>
      <c r="I398" s="117">
        <v>810</v>
      </c>
      <c r="J398" s="238">
        <v>43817</v>
      </c>
      <c r="K398" s="147"/>
      <c r="L398" s="108"/>
      <c r="M398" s="109"/>
      <c r="N398" s="110"/>
    </row>
    <row r="399" spans="1:14">
      <c r="A399" s="117" t="s">
        <v>20</v>
      </c>
      <c r="B399" s="129">
        <v>43827</v>
      </c>
      <c r="C399" s="118"/>
      <c r="D399" s="118"/>
      <c r="E399" s="117">
        <v>0</v>
      </c>
      <c r="F399" s="118"/>
      <c r="G399" s="146" t="s">
        <v>14</v>
      </c>
      <c r="H399" s="117">
        <v>0</v>
      </c>
      <c r="I399" s="117">
        <v>0</v>
      </c>
      <c r="J399" s="178"/>
      <c r="K399" s="147"/>
      <c r="L399" s="108"/>
      <c r="M399" s="109"/>
      <c r="N399" s="110"/>
    </row>
    <row r="400" spans="1:14">
      <c r="A400" s="117" t="s">
        <v>22</v>
      </c>
      <c r="B400" s="129">
        <v>43828</v>
      </c>
      <c r="C400" s="118"/>
      <c r="D400" s="118"/>
      <c r="E400" s="117">
        <v>0</v>
      </c>
      <c r="F400" s="118"/>
      <c r="G400" s="146" t="s">
        <v>14</v>
      </c>
      <c r="H400" s="117">
        <v>0</v>
      </c>
      <c r="I400" s="117">
        <v>0</v>
      </c>
      <c r="J400" s="178"/>
      <c r="K400" s="147"/>
      <c r="L400" s="108"/>
      <c r="M400" s="109"/>
      <c r="N400" s="110"/>
    </row>
    <row r="401" spans="1:14">
      <c r="A401" s="117" t="s">
        <v>23</v>
      </c>
      <c r="B401" s="129">
        <v>43829</v>
      </c>
      <c r="C401" s="151" t="s">
        <v>91</v>
      </c>
      <c r="D401" s="118">
        <v>1</v>
      </c>
      <c r="E401" s="117">
        <v>810</v>
      </c>
      <c r="F401" s="118">
        <v>1</v>
      </c>
      <c r="G401" s="117" t="s">
        <v>17</v>
      </c>
      <c r="H401" s="117">
        <v>888.29</v>
      </c>
      <c r="I401" s="117">
        <v>1698.29</v>
      </c>
      <c r="J401" s="238">
        <v>43817</v>
      </c>
      <c r="K401" s="147"/>
      <c r="L401" s="108"/>
      <c r="M401" s="109"/>
      <c r="N401" s="110"/>
    </row>
    <row r="402" spans="1:14">
      <c r="A402" s="117" t="s">
        <v>13</v>
      </c>
      <c r="B402" s="129">
        <v>43830</v>
      </c>
      <c r="C402" s="118"/>
      <c r="D402" s="118"/>
      <c r="E402" s="117">
        <v>0</v>
      </c>
      <c r="F402" s="118"/>
      <c r="G402" s="146" t="s">
        <v>14</v>
      </c>
      <c r="H402" s="117">
        <v>0</v>
      </c>
      <c r="I402" s="117">
        <v>0</v>
      </c>
      <c r="J402" s="117"/>
      <c r="K402" s="147"/>
      <c r="L402" s="108"/>
      <c r="M402" s="109"/>
      <c r="N402" s="110"/>
    </row>
    <row r="403" spans="1:14">
      <c r="A403" s="123"/>
      <c r="B403" s="123"/>
      <c r="C403" s="123"/>
      <c r="D403" s="123">
        <v>19</v>
      </c>
      <c r="E403" s="123" t="s">
        <v>135</v>
      </c>
      <c r="F403" s="243">
        <v>10</v>
      </c>
      <c r="G403" s="243"/>
      <c r="H403" s="123" t="s">
        <v>136</v>
      </c>
      <c r="I403" s="123" t="s">
        <v>137</v>
      </c>
      <c r="J403" s="117"/>
      <c r="K403" s="123"/>
      <c r="L403" s="108"/>
      <c r="M403" s="109"/>
      <c r="N403" s="110"/>
    </row>
    <row r="404" spans="1:14">
      <c r="A404" s="123"/>
      <c r="B404" s="123"/>
      <c r="C404" s="123"/>
      <c r="D404" s="243"/>
      <c r="E404" s="243"/>
      <c r="F404" s="243"/>
      <c r="G404" s="243"/>
      <c r="H404" s="123"/>
      <c r="I404" s="123"/>
      <c r="J404" s="123"/>
      <c r="K404" s="123"/>
      <c r="L404" s="108"/>
      <c r="M404" s="109"/>
      <c r="N404" s="110"/>
    </row>
    <row r="405" spans="1:14">
      <c r="A405" s="123"/>
      <c r="B405" s="123"/>
      <c r="C405" s="123"/>
      <c r="D405" s="243"/>
      <c r="E405" s="243"/>
      <c r="F405" s="243"/>
      <c r="G405" s="243"/>
      <c r="H405" s="123"/>
      <c r="I405" s="123"/>
      <c r="J405" s="123"/>
      <c r="K405" s="123"/>
      <c r="L405" s="112">
        <v>5904.87</v>
      </c>
      <c r="M405" s="114">
        <v>5904.88</v>
      </c>
      <c r="N405" s="177">
        <f>I394+I397+I398+I401</f>
        <v>5904.87</v>
      </c>
    </row>
    <row r="406" spans="1:14">
      <c r="A406" s="123"/>
      <c r="B406" s="123"/>
      <c r="C406" s="123"/>
      <c r="D406" s="243"/>
      <c r="E406" s="243"/>
      <c r="F406" s="243"/>
      <c r="G406" s="243"/>
      <c r="H406" s="123"/>
      <c r="I406" s="123"/>
      <c r="J406" s="123"/>
      <c r="K406" s="123"/>
      <c r="L406" s="108"/>
      <c r="M406" s="109"/>
      <c r="N406" s="110"/>
    </row>
    <row r="407" spans="1:14">
      <c r="L407" s="113">
        <v>316107.05</v>
      </c>
      <c r="M407" s="115">
        <f>M35+M66+M100+M133+M167+M200+M234+M268+M301+M335+M369+M405</f>
        <v>316107.17</v>
      </c>
      <c r="N407" s="242">
        <f>N35+N66+N100+N133+N167+N200+N234+N268+N301+N335+N369+N405</f>
        <v>316107.04000000004</v>
      </c>
    </row>
    <row r="408" spans="1:14">
      <c r="L408" s="90"/>
      <c r="M408" s="90"/>
      <c r="N408" s="90"/>
    </row>
    <row r="409" spans="1:14">
      <c r="L409" s="90"/>
      <c r="M409" s="90"/>
      <c r="N409" s="90"/>
    </row>
    <row r="410" spans="1:14">
      <c r="L410" s="90"/>
      <c r="M410" s="90"/>
      <c r="N410" s="90"/>
    </row>
  </sheetData>
  <mergeCells count="27">
    <mergeCell ref="F66:G66"/>
    <mergeCell ref="L2:N2"/>
    <mergeCell ref="D2:E2"/>
    <mergeCell ref="F2:G2"/>
    <mergeCell ref="F35:G35"/>
    <mergeCell ref="D36:E36"/>
    <mergeCell ref="F36:G36"/>
    <mergeCell ref="D336:E336"/>
    <mergeCell ref="D67:E67"/>
    <mergeCell ref="F67:G67"/>
    <mergeCell ref="F100:G100"/>
    <mergeCell ref="D101:E101"/>
    <mergeCell ref="F101:G101"/>
    <mergeCell ref="D134:E134"/>
    <mergeCell ref="D168:E168"/>
    <mergeCell ref="D201:E201"/>
    <mergeCell ref="D235:E235"/>
    <mergeCell ref="D269:E269"/>
    <mergeCell ref="D302:E302"/>
    <mergeCell ref="D406:E406"/>
    <mergeCell ref="F406:G406"/>
    <mergeCell ref="D370:E370"/>
    <mergeCell ref="F403:G403"/>
    <mergeCell ref="D404:E404"/>
    <mergeCell ref="F404:G404"/>
    <mergeCell ref="D405:E405"/>
    <mergeCell ref="F405:G40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DW409"/>
  <sheetViews>
    <sheetView topLeftCell="M1" zoomScale="70" zoomScaleNormal="70" workbookViewId="0">
      <selection activeCell="AD4" sqref="AD4"/>
    </sheetView>
  </sheetViews>
  <sheetFormatPr defaultColWidth="8.85546875" defaultRowHeight="15"/>
  <cols>
    <col min="1" max="1" width="20.140625" hidden="1" customWidth="1"/>
    <col min="2" max="2" width="11.7109375" hidden="1" customWidth="1"/>
    <col min="3" max="3" width="40.7109375" hidden="1" customWidth="1"/>
    <col min="4" max="4" width="4.140625" hidden="1" customWidth="1"/>
    <col min="5" max="5" width="14.28515625" hidden="1" customWidth="1"/>
    <col min="6" max="6" width="4.140625" hidden="1" customWidth="1"/>
    <col min="7" max="7" width="10.140625" hidden="1" customWidth="1"/>
    <col min="8" max="8" width="17.28515625" hidden="1" customWidth="1"/>
    <col min="9" max="9" width="14.28515625" hidden="1" customWidth="1"/>
    <col min="10" max="10" width="13.28515625" hidden="1" customWidth="1"/>
    <col min="11" max="11" width="39.140625" hidden="1" customWidth="1"/>
    <col min="12" max="12" width="14.28515625" hidden="1" customWidth="1"/>
    <col min="13" max="13" width="20.140625" bestFit="1" customWidth="1"/>
    <col min="14" max="14" width="11.7109375" bestFit="1" customWidth="1"/>
    <col min="15" max="15" width="53" customWidth="1"/>
    <col min="16" max="16" width="4.140625" bestFit="1" customWidth="1"/>
    <col min="17" max="17" width="15.85546875" bestFit="1" customWidth="1"/>
    <col min="18" max="18" width="4.28515625" bestFit="1" customWidth="1"/>
    <col min="19" max="19" width="11.42578125" bestFit="1" customWidth="1"/>
    <col min="20" max="20" width="17.28515625" bestFit="1" customWidth="1"/>
    <col min="21" max="21" width="16.42578125" bestFit="1" customWidth="1"/>
    <col min="22" max="22" width="16.42578125" customWidth="1"/>
    <col min="23" max="23" width="9.140625" customWidth="1"/>
    <col min="24" max="24" width="9.85546875" customWidth="1"/>
    <col min="25" max="25" width="13.28515625" customWidth="1"/>
    <col min="26" max="26" width="11.42578125" customWidth="1"/>
    <col min="27" max="27" width="8.42578125" customWidth="1"/>
    <col min="28" max="28" width="15.5703125" style="88" customWidth="1"/>
    <col min="29" max="29" width="14.7109375" style="91" customWidth="1"/>
    <col min="30" max="30" width="10.5703125" style="90" customWidth="1"/>
    <col min="31" max="31" width="11" style="90" customWidth="1"/>
    <col min="32" max="32" width="18.5703125" style="90" bestFit="1" customWidth="1"/>
    <col min="33" max="127" width="8.85546875" style="90"/>
  </cols>
  <sheetData>
    <row r="1" spans="1:32" ht="19.5" thickBot="1">
      <c r="A1" s="1" t="s">
        <v>138</v>
      </c>
      <c r="C1" s="2" t="s">
        <v>139</v>
      </c>
      <c r="D1" s="3"/>
      <c r="E1" s="4"/>
      <c r="F1" s="3"/>
      <c r="G1" s="3"/>
      <c r="H1" s="4"/>
      <c r="I1" s="4"/>
      <c r="M1" s="1" t="s">
        <v>138</v>
      </c>
      <c r="N1" s="165" t="s">
        <v>138</v>
      </c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87"/>
    </row>
    <row r="2" spans="1:32" ht="15.75" thickBot="1">
      <c r="AD2" s="159" t="s">
        <v>0</v>
      </c>
      <c r="AE2" s="160"/>
      <c r="AF2" s="161"/>
    </row>
    <row r="3" spans="1:32" ht="51.75" customHeight="1">
      <c r="A3" s="5" t="s">
        <v>1</v>
      </c>
      <c r="B3" s="6" t="s">
        <v>2</v>
      </c>
      <c r="C3" s="5" t="s">
        <v>3</v>
      </c>
      <c r="D3" s="5" t="s">
        <v>4</v>
      </c>
      <c r="E3" s="7" t="s">
        <v>140</v>
      </c>
      <c r="F3" s="5" t="s">
        <v>4</v>
      </c>
      <c r="G3" s="5"/>
      <c r="H3" s="7" t="s">
        <v>141</v>
      </c>
      <c r="I3" s="7" t="s">
        <v>7</v>
      </c>
      <c r="J3" s="8" t="s">
        <v>8</v>
      </c>
      <c r="K3" s="8" t="s">
        <v>9</v>
      </c>
      <c r="M3" s="5" t="s">
        <v>1</v>
      </c>
      <c r="N3" s="6" t="s">
        <v>2</v>
      </c>
      <c r="O3" s="5" t="s">
        <v>3</v>
      </c>
      <c r="P3" s="5" t="s">
        <v>4</v>
      </c>
      <c r="Q3" s="7" t="s">
        <v>140</v>
      </c>
      <c r="R3" s="5" t="s">
        <v>4</v>
      </c>
      <c r="S3" s="5"/>
      <c r="T3" s="7" t="s">
        <v>141</v>
      </c>
      <c r="U3" s="54" t="s">
        <v>7</v>
      </c>
      <c r="V3" s="116" t="s">
        <v>8</v>
      </c>
      <c r="W3" s="83" t="s">
        <v>142</v>
      </c>
      <c r="X3" s="55" t="s">
        <v>143</v>
      </c>
      <c r="Y3" s="55" t="s">
        <v>144</v>
      </c>
      <c r="Z3" s="55" t="s">
        <v>145</v>
      </c>
      <c r="AA3" s="55" t="s">
        <v>146</v>
      </c>
      <c r="AB3" s="92" t="s">
        <v>147</v>
      </c>
      <c r="AC3" s="103" t="s">
        <v>148</v>
      </c>
      <c r="AD3" s="100" t="s">
        <v>10</v>
      </c>
      <c r="AE3" s="101" t="s">
        <v>11</v>
      </c>
      <c r="AF3" s="102" t="s">
        <v>12</v>
      </c>
    </row>
    <row r="4" spans="1:32">
      <c r="A4" s="10" t="s">
        <v>13</v>
      </c>
      <c r="B4" s="11">
        <v>43466</v>
      </c>
      <c r="C4" s="12"/>
      <c r="D4" s="12"/>
      <c r="E4" s="13">
        <v>0</v>
      </c>
      <c r="F4" s="12"/>
      <c r="G4" s="12" t="str">
        <f t="shared" ref="G4:G34" si="0">IF(F4=1,"ida e volta", "--" )</f>
        <v>--</v>
      </c>
      <c r="H4" s="13">
        <v>0</v>
      </c>
      <c r="I4" s="13">
        <f t="shared" ref="I4:I34" si="1">SUM(H4,E4)</f>
        <v>0</v>
      </c>
      <c r="J4" s="11"/>
      <c r="K4" s="9"/>
      <c r="M4" s="27" t="s">
        <v>13</v>
      </c>
      <c r="N4" s="69">
        <v>43466</v>
      </c>
      <c r="O4" s="66"/>
      <c r="P4" s="66"/>
      <c r="Q4" s="60">
        <v>0</v>
      </c>
      <c r="R4" s="66"/>
      <c r="S4" s="66" t="str">
        <f t="shared" ref="S4:S34" si="2">IF(R4=1,"ida e volta", "--" )</f>
        <v>--</v>
      </c>
      <c r="T4" s="60">
        <v>0</v>
      </c>
      <c r="U4" s="60">
        <f t="shared" ref="U4:U34" si="3">SUM(T4,Q4)</f>
        <v>0</v>
      </c>
      <c r="V4" s="117"/>
      <c r="W4" s="56"/>
      <c r="X4" s="56"/>
      <c r="Y4" s="56"/>
      <c r="Z4" s="56"/>
      <c r="AA4" s="56"/>
      <c r="AB4" s="93"/>
      <c r="AC4" s="104"/>
      <c r="AD4" s="108"/>
      <c r="AE4" s="109"/>
      <c r="AF4" s="110"/>
    </row>
    <row r="5" spans="1:32">
      <c r="A5" s="10" t="s">
        <v>15</v>
      </c>
      <c r="B5" s="11">
        <v>43467</v>
      </c>
      <c r="C5" s="12" t="s">
        <v>16</v>
      </c>
      <c r="D5" s="10">
        <v>1</v>
      </c>
      <c r="E5" s="13">
        <v>810</v>
      </c>
      <c r="F5" s="10">
        <v>1</v>
      </c>
      <c r="G5" s="12" t="str">
        <f t="shared" si="0"/>
        <v>ida e volta</v>
      </c>
      <c r="H5" s="13">
        <v>888.29</v>
      </c>
      <c r="I5" s="13">
        <f t="shared" si="1"/>
        <v>1698.29</v>
      </c>
      <c r="J5" s="10"/>
      <c r="K5" s="9"/>
      <c r="M5" s="27" t="s">
        <v>15</v>
      </c>
      <c r="N5" s="69">
        <v>43467</v>
      </c>
      <c r="O5" s="66" t="s">
        <v>16</v>
      </c>
      <c r="P5" s="66">
        <v>1</v>
      </c>
      <c r="Q5" s="60">
        <v>810</v>
      </c>
      <c r="R5" s="66">
        <v>1</v>
      </c>
      <c r="S5" s="66" t="str">
        <f t="shared" si="2"/>
        <v>ida e volta</v>
      </c>
      <c r="T5" s="60">
        <v>888.29</v>
      </c>
      <c r="U5" s="60">
        <f t="shared" si="3"/>
        <v>1698.29</v>
      </c>
      <c r="V5" s="132">
        <v>43469</v>
      </c>
      <c r="W5" s="56"/>
      <c r="X5" s="56"/>
      <c r="Y5" s="56"/>
      <c r="Z5" s="56"/>
      <c r="AA5" s="56"/>
      <c r="AB5" s="93"/>
      <c r="AC5" s="104"/>
      <c r="AD5" s="108"/>
      <c r="AE5" s="109"/>
      <c r="AF5" s="110"/>
    </row>
    <row r="6" spans="1:32">
      <c r="A6" s="10" t="s">
        <v>18</v>
      </c>
      <c r="B6" s="11">
        <v>43468</v>
      </c>
      <c r="C6" s="12" t="s">
        <v>16</v>
      </c>
      <c r="D6" s="10">
        <v>1</v>
      </c>
      <c r="E6" s="13">
        <v>810</v>
      </c>
      <c r="F6" s="10"/>
      <c r="G6" s="12" t="str">
        <f t="shared" si="0"/>
        <v>--</v>
      </c>
      <c r="H6" s="13">
        <v>0</v>
      </c>
      <c r="I6" s="13">
        <f t="shared" si="1"/>
        <v>810</v>
      </c>
      <c r="J6" s="15"/>
      <c r="K6" s="9"/>
      <c r="M6" s="27" t="s">
        <v>18</v>
      </c>
      <c r="N6" s="69">
        <v>43468</v>
      </c>
      <c r="O6" s="66" t="s">
        <v>16</v>
      </c>
      <c r="P6" s="66">
        <v>1</v>
      </c>
      <c r="Q6" s="60">
        <v>810</v>
      </c>
      <c r="R6" s="66"/>
      <c r="S6" s="66" t="str">
        <f t="shared" si="2"/>
        <v>--</v>
      </c>
      <c r="T6" s="60">
        <v>0</v>
      </c>
      <c r="U6" s="60">
        <f t="shared" si="3"/>
        <v>810</v>
      </c>
      <c r="V6" s="132">
        <v>43469</v>
      </c>
      <c r="W6" s="56"/>
      <c r="X6" s="56"/>
      <c r="Y6" s="56"/>
      <c r="Z6" s="56"/>
      <c r="AA6" s="56"/>
      <c r="AB6" s="93">
        <v>405</v>
      </c>
      <c r="AC6" s="104"/>
      <c r="AD6" s="108"/>
      <c r="AE6" s="109"/>
      <c r="AF6" s="110"/>
    </row>
    <row r="7" spans="1:32">
      <c r="A7" s="10" t="s">
        <v>19</v>
      </c>
      <c r="B7" s="11">
        <v>43469</v>
      </c>
      <c r="C7" s="12" t="s">
        <v>16</v>
      </c>
      <c r="D7" s="10">
        <v>1</v>
      </c>
      <c r="E7" s="13">
        <v>810</v>
      </c>
      <c r="F7" s="10"/>
      <c r="G7" s="12" t="str">
        <f t="shared" si="0"/>
        <v>--</v>
      </c>
      <c r="H7" s="13">
        <v>0</v>
      </c>
      <c r="I7" s="13">
        <f t="shared" si="1"/>
        <v>810</v>
      </c>
      <c r="J7" s="15"/>
      <c r="K7" s="9"/>
      <c r="M7" s="68" t="s">
        <v>19</v>
      </c>
      <c r="N7" s="69">
        <v>43469</v>
      </c>
      <c r="O7" s="66" t="s">
        <v>149</v>
      </c>
      <c r="P7" s="66">
        <v>1</v>
      </c>
      <c r="Q7" s="60">
        <v>810</v>
      </c>
      <c r="R7" s="66">
        <v>1</v>
      </c>
      <c r="S7" s="66" t="str">
        <f t="shared" si="2"/>
        <v>ida e volta</v>
      </c>
      <c r="T7" s="60">
        <v>1212.08</v>
      </c>
      <c r="U7" s="60">
        <f t="shared" si="3"/>
        <v>2022.08</v>
      </c>
      <c r="V7" s="132">
        <v>43469</v>
      </c>
      <c r="W7" s="56"/>
      <c r="X7" s="56"/>
      <c r="Y7" s="56"/>
      <c r="Z7" s="56"/>
      <c r="AA7" s="56"/>
      <c r="AB7" s="93">
        <v>405</v>
      </c>
      <c r="AC7" s="104"/>
      <c r="AD7" s="108"/>
      <c r="AE7" s="109"/>
      <c r="AF7" s="110"/>
    </row>
    <row r="8" spans="1:32">
      <c r="A8" s="10" t="s">
        <v>20</v>
      </c>
      <c r="B8" s="11">
        <v>43470</v>
      </c>
      <c r="C8" s="12" t="s">
        <v>21</v>
      </c>
      <c r="D8" s="10">
        <v>1</v>
      </c>
      <c r="E8" s="13">
        <v>405</v>
      </c>
      <c r="F8" s="10">
        <v>1</v>
      </c>
      <c r="G8" s="12" t="str">
        <f t="shared" si="0"/>
        <v>ida e volta</v>
      </c>
      <c r="H8" s="13">
        <v>69.5</v>
      </c>
      <c r="I8" s="13">
        <f t="shared" si="1"/>
        <v>474.5</v>
      </c>
      <c r="J8" s="10"/>
      <c r="K8" s="9"/>
      <c r="M8" s="27" t="s">
        <v>20</v>
      </c>
      <c r="N8" s="69">
        <v>43470</v>
      </c>
      <c r="O8" s="66" t="s">
        <v>21</v>
      </c>
      <c r="P8" s="66">
        <v>1</v>
      </c>
      <c r="Q8" s="60">
        <v>405</v>
      </c>
      <c r="R8" s="66">
        <v>1</v>
      </c>
      <c r="S8" s="66" t="str">
        <f t="shared" si="2"/>
        <v>ida e volta</v>
      </c>
      <c r="T8" s="60">
        <v>69.5</v>
      </c>
      <c r="U8" s="60">
        <f t="shared" si="3"/>
        <v>474.5</v>
      </c>
      <c r="V8" s="132">
        <v>43469</v>
      </c>
      <c r="W8" s="56"/>
      <c r="X8" s="56"/>
      <c r="Y8" s="56"/>
      <c r="Z8" s="56"/>
      <c r="AA8" s="56"/>
      <c r="AB8" s="94"/>
      <c r="AC8" s="105">
        <v>405</v>
      </c>
      <c r="AD8" s="108"/>
      <c r="AE8" s="109"/>
      <c r="AF8" s="110"/>
    </row>
    <row r="9" spans="1:32" ht="15" customHeight="1">
      <c r="A9" s="16" t="s">
        <v>22</v>
      </c>
      <c r="B9" s="17">
        <v>43471</v>
      </c>
      <c r="C9" s="18"/>
      <c r="D9" s="16"/>
      <c r="E9" s="19">
        <v>0</v>
      </c>
      <c r="F9" s="16"/>
      <c r="G9" s="18" t="str">
        <f t="shared" si="0"/>
        <v>--</v>
      </c>
      <c r="H9" s="19">
        <v>0</v>
      </c>
      <c r="I9" s="19">
        <f t="shared" si="1"/>
        <v>0</v>
      </c>
      <c r="J9" s="16"/>
      <c r="K9" s="20"/>
      <c r="M9" s="31" t="s">
        <v>22</v>
      </c>
      <c r="N9" s="70">
        <v>43471</v>
      </c>
      <c r="O9" s="71"/>
      <c r="P9" s="71"/>
      <c r="Q9" s="72">
        <v>0</v>
      </c>
      <c r="R9" s="71"/>
      <c r="S9" s="71" t="str">
        <f t="shared" si="2"/>
        <v>--</v>
      </c>
      <c r="T9" s="72">
        <v>0</v>
      </c>
      <c r="U9" s="72">
        <f t="shared" si="3"/>
        <v>0</v>
      </c>
      <c r="V9" s="133"/>
      <c r="W9" s="57"/>
      <c r="X9" s="57"/>
      <c r="Y9" s="57"/>
      <c r="Z9" s="57"/>
      <c r="AA9" s="57"/>
      <c r="AB9" s="95"/>
      <c r="AC9" s="104"/>
      <c r="AD9" s="108"/>
      <c r="AE9" s="109"/>
      <c r="AF9" s="110"/>
    </row>
    <row r="10" spans="1:32">
      <c r="A10" s="10" t="s">
        <v>23</v>
      </c>
      <c r="B10" s="11">
        <v>43472</v>
      </c>
      <c r="C10" s="12" t="s">
        <v>16</v>
      </c>
      <c r="D10" s="10">
        <v>1</v>
      </c>
      <c r="E10" s="13">
        <v>810</v>
      </c>
      <c r="F10" s="10">
        <v>1</v>
      </c>
      <c r="G10" s="12" t="str">
        <f t="shared" si="0"/>
        <v>ida e volta</v>
      </c>
      <c r="H10" s="13">
        <v>888.29</v>
      </c>
      <c r="I10" s="13">
        <f t="shared" si="1"/>
        <v>1698.29</v>
      </c>
      <c r="J10" s="10"/>
      <c r="K10" s="9"/>
      <c r="M10" s="27" t="s">
        <v>23</v>
      </c>
      <c r="N10" s="69">
        <v>43472</v>
      </c>
      <c r="O10" s="66" t="s">
        <v>16</v>
      </c>
      <c r="P10" s="66">
        <v>1</v>
      </c>
      <c r="Q10" s="60">
        <v>810</v>
      </c>
      <c r="R10" s="66">
        <v>1</v>
      </c>
      <c r="S10" s="66" t="str">
        <f t="shared" si="2"/>
        <v>ida e volta</v>
      </c>
      <c r="T10" s="60">
        <v>888.29</v>
      </c>
      <c r="U10" s="60">
        <f t="shared" si="3"/>
        <v>1698.29</v>
      </c>
      <c r="V10" s="132">
        <v>43469</v>
      </c>
      <c r="W10" s="56"/>
      <c r="X10" s="56"/>
      <c r="Y10" s="56"/>
      <c r="Z10" s="56"/>
      <c r="AA10" s="56"/>
      <c r="AB10" s="93"/>
      <c r="AC10" s="104"/>
      <c r="AD10" s="108"/>
      <c r="AE10" s="109"/>
      <c r="AF10" s="110"/>
    </row>
    <row r="11" spans="1:32">
      <c r="A11" s="10" t="s">
        <v>13</v>
      </c>
      <c r="B11" s="11">
        <v>43473</v>
      </c>
      <c r="C11" s="12" t="s">
        <v>16</v>
      </c>
      <c r="D11" s="10">
        <v>1</v>
      </c>
      <c r="E11" s="13">
        <v>810</v>
      </c>
      <c r="F11" s="10"/>
      <c r="G11" s="12" t="str">
        <f t="shared" si="0"/>
        <v>--</v>
      </c>
      <c r="H11" s="13">
        <v>0</v>
      </c>
      <c r="I11" s="13">
        <f t="shared" si="1"/>
        <v>810</v>
      </c>
      <c r="J11" s="15"/>
      <c r="K11" s="9"/>
      <c r="M11" s="27" t="s">
        <v>13</v>
      </c>
      <c r="N11" s="69">
        <v>43473</v>
      </c>
      <c r="O11" s="66" t="s">
        <v>16</v>
      </c>
      <c r="P11" s="66">
        <v>1</v>
      </c>
      <c r="Q11" s="60">
        <v>810</v>
      </c>
      <c r="R11" s="66"/>
      <c r="S11" s="66" t="str">
        <f t="shared" si="2"/>
        <v>--</v>
      </c>
      <c r="T11" s="60">
        <v>0</v>
      </c>
      <c r="U11" s="60">
        <f t="shared" si="3"/>
        <v>810</v>
      </c>
      <c r="V11" s="132">
        <v>43469</v>
      </c>
      <c r="W11" s="56"/>
      <c r="X11" s="56"/>
      <c r="Y11" s="56"/>
      <c r="Z11" s="56"/>
      <c r="AA11" s="56"/>
      <c r="AB11" s="93">
        <v>405</v>
      </c>
      <c r="AC11" s="104"/>
      <c r="AD11" s="108"/>
      <c r="AE11" s="109"/>
      <c r="AF11" s="110"/>
    </row>
    <row r="12" spans="1:32">
      <c r="A12" s="10" t="s">
        <v>15</v>
      </c>
      <c r="B12" s="11">
        <v>43474</v>
      </c>
      <c r="C12" s="12" t="s">
        <v>24</v>
      </c>
      <c r="D12" s="10">
        <v>1</v>
      </c>
      <c r="E12" s="13">
        <v>810</v>
      </c>
      <c r="F12" s="10">
        <v>1</v>
      </c>
      <c r="G12" s="12" t="str">
        <f t="shared" si="0"/>
        <v>ida e volta</v>
      </c>
      <c r="H12" s="13">
        <v>810</v>
      </c>
      <c r="I12" s="13">
        <f t="shared" si="1"/>
        <v>1620</v>
      </c>
      <c r="J12" s="15"/>
      <c r="K12" s="9"/>
      <c r="M12" s="68" t="s">
        <v>15</v>
      </c>
      <c r="N12" s="69">
        <v>43474</v>
      </c>
      <c r="O12" s="66" t="s">
        <v>150</v>
      </c>
      <c r="P12" s="66">
        <v>1</v>
      </c>
      <c r="Q12" s="60">
        <v>810</v>
      </c>
      <c r="R12" s="66">
        <v>1</v>
      </c>
      <c r="S12" s="66" t="str">
        <f t="shared" si="2"/>
        <v>ida e volta</v>
      </c>
      <c r="T12" s="60">
        <v>747.82</v>
      </c>
      <c r="U12" s="60">
        <f t="shared" si="3"/>
        <v>1557.8200000000002</v>
      </c>
      <c r="V12" s="132">
        <v>43469</v>
      </c>
      <c r="W12" s="56"/>
      <c r="X12" s="56"/>
      <c r="Y12" s="56"/>
      <c r="Z12" s="56"/>
      <c r="AA12" s="56"/>
      <c r="AB12" s="93">
        <v>405</v>
      </c>
      <c r="AC12" s="104"/>
      <c r="AD12" s="108"/>
      <c r="AE12" s="109"/>
      <c r="AF12" s="110"/>
    </row>
    <row r="13" spans="1:32">
      <c r="A13" s="10" t="s">
        <v>18</v>
      </c>
      <c r="B13" s="11">
        <v>43475</v>
      </c>
      <c r="C13" s="12" t="s">
        <v>16</v>
      </c>
      <c r="D13" s="10">
        <v>1</v>
      </c>
      <c r="E13" s="13">
        <v>810</v>
      </c>
      <c r="F13" s="10">
        <v>1</v>
      </c>
      <c r="G13" s="12" t="str">
        <f t="shared" si="0"/>
        <v>ida e volta</v>
      </c>
      <c r="H13" s="13">
        <v>888.29</v>
      </c>
      <c r="I13" s="13">
        <f t="shared" si="1"/>
        <v>1698.29</v>
      </c>
      <c r="J13" s="10"/>
      <c r="K13" s="9"/>
      <c r="M13" s="68" t="s">
        <v>18</v>
      </c>
      <c r="N13" s="69">
        <v>43475</v>
      </c>
      <c r="O13" s="66" t="s">
        <v>151</v>
      </c>
      <c r="P13" s="66">
        <v>1</v>
      </c>
      <c r="Q13" s="60">
        <v>810</v>
      </c>
      <c r="R13" s="66">
        <v>1</v>
      </c>
      <c r="S13" s="66" t="str">
        <f t="shared" si="2"/>
        <v>ida e volta</v>
      </c>
      <c r="T13" s="60">
        <v>222.4</v>
      </c>
      <c r="U13" s="60">
        <f t="shared" si="3"/>
        <v>1032.4000000000001</v>
      </c>
      <c r="V13" s="132">
        <v>43469</v>
      </c>
      <c r="W13" s="56"/>
      <c r="X13" s="56"/>
      <c r="Y13" s="56"/>
      <c r="Z13" s="56"/>
      <c r="AA13" s="56"/>
      <c r="AB13" s="93">
        <v>405</v>
      </c>
      <c r="AC13" s="104"/>
      <c r="AD13" s="108"/>
      <c r="AE13" s="109"/>
      <c r="AF13" s="110"/>
    </row>
    <row r="14" spans="1:32">
      <c r="A14" s="10" t="s">
        <v>19</v>
      </c>
      <c r="B14" s="11">
        <v>43476</v>
      </c>
      <c r="C14" s="12" t="s">
        <v>16</v>
      </c>
      <c r="D14" s="10"/>
      <c r="E14" s="13">
        <v>0</v>
      </c>
      <c r="F14" s="10"/>
      <c r="G14" s="12" t="str">
        <f t="shared" si="0"/>
        <v>--</v>
      </c>
      <c r="H14" s="13">
        <v>0</v>
      </c>
      <c r="I14" s="13">
        <f t="shared" si="1"/>
        <v>0</v>
      </c>
      <c r="J14" s="10"/>
      <c r="K14" s="9"/>
      <c r="M14" s="68" t="s">
        <v>19</v>
      </c>
      <c r="N14" s="69">
        <v>43476</v>
      </c>
      <c r="O14" s="66" t="s">
        <v>152</v>
      </c>
      <c r="P14" s="66">
        <v>1</v>
      </c>
      <c r="Q14" s="60">
        <v>810</v>
      </c>
      <c r="R14" s="66">
        <v>1</v>
      </c>
      <c r="S14" s="66" t="str">
        <f t="shared" si="2"/>
        <v>ida e volta</v>
      </c>
      <c r="T14" s="60">
        <v>528.20000000000005</v>
      </c>
      <c r="U14" s="60">
        <f t="shared" si="3"/>
        <v>1338.2</v>
      </c>
      <c r="V14" s="132">
        <v>43469</v>
      </c>
      <c r="W14" s="56"/>
      <c r="X14" s="56"/>
      <c r="Y14" s="56"/>
      <c r="Z14" s="56"/>
      <c r="AA14" s="56"/>
      <c r="AB14" s="93">
        <v>405</v>
      </c>
      <c r="AC14" s="104"/>
      <c r="AD14" s="108"/>
      <c r="AE14" s="109"/>
      <c r="AF14" s="110"/>
    </row>
    <row r="15" spans="1:32">
      <c r="A15" s="10" t="s">
        <v>20</v>
      </c>
      <c r="B15" s="11">
        <v>43477</v>
      </c>
      <c r="C15" s="12" t="s">
        <v>21</v>
      </c>
      <c r="D15" s="10">
        <v>1</v>
      </c>
      <c r="E15" s="13">
        <v>405</v>
      </c>
      <c r="F15" s="10">
        <v>1</v>
      </c>
      <c r="G15" s="12" t="str">
        <f t="shared" si="0"/>
        <v>ida e volta</v>
      </c>
      <c r="H15" s="13">
        <v>69.5</v>
      </c>
      <c r="I15" s="13">
        <f t="shared" si="1"/>
        <v>474.5</v>
      </c>
      <c r="J15" s="10"/>
      <c r="K15" s="9"/>
      <c r="M15" s="27" t="s">
        <v>20</v>
      </c>
      <c r="N15" s="69">
        <v>43477</v>
      </c>
      <c r="O15" s="66" t="s">
        <v>21</v>
      </c>
      <c r="P15" s="66">
        <v>1</v>
      </c>
      <c r="Q15" s="60">
        <v>405</v>
      </c>
      <c r="R15" s="66">
        <v>1</v>
      </c>
      <c r="S15" s="66" t="str">
        <f t="shared" si="2"/>
        <v>ida e volta</v>
      </c>
      <c r="T15" s="60">
        <v>69.5</v>
      </c>
      <c r="U15" s="60">
        <f t="shared" si="3"/>
        <v>474.5</v>
      </c>
      <c r="V15" s="132">
        <v>43469</v>
      </c>
      <c r="W15" s="56"/>
      <c r="X15" s="56"/>
      <c r="Y15" s="56"/>
      <c r="Z15" s="56"/>
      <c r="AA15" s="56"/>
      <c r="AB15" s="94"/>
      <c r="AC15" s="105">
        <v>405</v>
      </c>
      <c r="AD15" s="108"/>
      <c r="AE15" s="109"/>
      <c r="AF15" s="110"/>
    </row>
    <row r="16" spans="1:32">
      <c r="A16" s="16" t="s">
        <v>22</v>
      </c>
      <c r="B16" s="17">
        <v>43478</v>
      </c>
      <c r="C16" s="18"/>
      <c r="D16" s="16"/>
      <c r="E16" s="19">
        <v>0</v>
      </c>
      <c r="F16" s="16"/>
      <c r="G16" s="18" t="str">
        <f t="shared" si="0"/>
        <v>--</v>
      </c>
      <c r="H16" s="19">
        <v>0</v>
      </c>
      <c r="I16" s="19">
        <f t="shared" si="1"/>
        <v>0</v>
      </c>
      <c r="J16" s="16"/>
      <c r="K16" s="20"/>
      <c r="M16" s="31" t="s">
        <v>22</v>
      </c>
      <c r="N16" s="70">
        <v>43478</v>
      </c>
      <c r="O16" s="71"/>
      <c r="P16" s="71"/>
      <c r="Q16" s="72">
        <v>0</v>
      </c>
      <c r="R16" s="71"/>
      <c r="S16" s="71" t="str">
        <f t="shared" si="2"/>
        <v>--</v>
      </c>
      <c r="T16" s="72">
        <v>0</v>
      </c>
      <c r="U16" s="72">
        <f t="shared" si="3"/>
        <v>0</v>
      </c>
      <c r="V16" s="118"/>
      <c r="W16" s="57"/>
      <c r="X16" s="57"/>
      <c r="Y16" s="57"/>
      <c r="Z16" s="57"/>
      <c r="AA16" s="57"/>
      <c r="AB16" s="95"/>
      <c r="AC16" s="104"/>
      <c r="AD16" s="108"/>
      <c r="AE16" s="109"/>
      <c r="AF16" s="110"/>
    </row>
    <row r="17" spans="1:32">
      <c r="A17" s="10" t="s">
        <v>23</v>
      </c>
      <c r="B17" s="11">
        <v>43479</v>
      </c>
      <c r="C17" s="12" t="s">
        <v>25</v>
      </c>
      <c r="D17" s="10">
        <v>1</v>
      </c>
      <c r="E17" s="13">
        <v>810</v>
      </c>
      <c r="F17" s="10">
        <v>1</v>
      </c>
      <c r="G17" s="12" t="str">
        <f t="shared" si="0"/>
        <v>ida e volta</v>
      </c>
      <c r="H17" s="13">
        <v>888.29</v>
      </c>
      <c r="I17" s="13">
        <f t="shared" si="1"/>
        <v>1698.29</v>
      </c>
      <c r="J17" s="10"/>
      <c r="K17" s="9"/>
      <c r="M17" s="27" t="s">
        <v>23</v>
      </c>
      <c r="N17" s="69">
        <v>43479</v>
      </c>
      <c r="O17" s="66" t="s">
        <v>25</v>
      </c>
      <c r="P17" s="66">
        <v>1</v>
      </c>
      <c r="Q17" s="60">
        <v>810</v>
      </c>
      <c r="R17" s="66">
        <v>1</v>
      </c>
      <c r="S17" s="66" t="str">
        <f t="shared" si="2"/>
        <v>ida e volta</v>
      </c>
      <c r="T17" s="60">
        <v>888.29</v>
      </c>
      <c r="U17" s="60">
        <f t="shared" si="3"/>
        <v>1698.29</v>
      </c>
      <c r="V17" s="135">
        <v>43474</v>
      </c>
      <c r="W17" s="56"/>
      <c r="X17" s="56"/>
      <c r="Y17" s="56"/>
      <c r="Z17" s="56"/>
      <c r="AA17" s="56"/>
      <c r="AB17" s="93"/>
      <c r="AC17" s="104"/>
      <c r="AD17" s="108"/>
      <c r="AE17" s="109"/>
      <c r="AF17" s="110"/>
    </row>
    <row r="18" spans="1:32">
      <c r="A18" s="10" t="s">
        <v>13</v>
      </c>
      <c r="B18" s="11">
        <v>43480</v>
      </c>
      <c r="C18" s="12" t="s">
        <v>16</v>
      </c>
      <c r="D18" s="10">
        <v>1</v>
      </c>
      <c r="E18" s="13">
        <v>810</v>
      </c>
      <c r="F18" s="22">
        <v>1</v>
      </c>
      <c r="G18" s="23" t="str">
        <f t="shared" si="0"/>
        <v>ida e volta</v>
      </c>
      <c r="H18" s="24">
        <v>888.29</v>
      </c>
      <c r="I18" s="13">
        <f t="shared" si="1"/>
        <v>1698.29</v>
      </c>
      <c r="J18" s="10"/>
      <c r="K18" s="9"/>
      <c r="M18" s="68" t="s">
        <v>13</v>
      </c>
      <c r="N18" s="69">
        <v>43480</v>
      </c>
      <c r="O18" s="66" t="s">
        <v>16</v>
      </c>
      <c r="P18" s="66">
        <v>1</v>
      </c>
      <c r="Q18" s="60">
        <v>810</v>
      </c>
      <c r="R18" s="66"/>
      <c r="S18" s="66" t="str">
        <f t="shared" si="2"/>
        <v>--</v>
      </c>
      <c r="T18" s="60">
        <v>0</v>
      </c>
      <c r="U18" s="60">
        <f t="shared" si="3"/>
        <v>810</v>
      </c>
      <c r="V18" s="135">
        <v>43474</v>
      </c>
      <c r="W18" s="56"/>
      <c r="X18" s="56"/>
      <c r="Y18" s="56"/>
      <c r="Z18" s="56"/>
      <c r="AA18" s="56"/>
      <c r="AB18" s="93"/>
      <c r="AC18" s="104"/>
      <c r="AD18" s="108"/>
      <c r="AE18" s="109"/>
      <c r="AF18" s="110"/>
    </row>
    <row r="19" spans="1:32">
      <c r="A19" s="10" t="s">
        <v>15</v>
      </c>
      <c r="B19" s="11">
        <v>43481</v>
      </c>
      <c r="C19" s="12" t="s">
        <v>16</v>
      </c>
      <c r="D19" s="10">
        <v>1</v>
      </c>
      <c r="E19" s="13">
        <v>810</v>
      </c>
      <c r="F19" s="10"/>
      <c r="G19" s="12" t="str">
        <f t="shared" si="0"/>
        <v>--</v>
      </c>
      <c r="H19" s="13">
        <v>0</v>
      </c>
      <c r="I19" s="13">
        <f t="shared" si="1"/>
        <v>810</v>
      </c>
      <c r="J19" s="10"/>
      <c r="K19" s="9"/>
      <c r="M19" s="27" t="s">
        <v>15</v>
      </c>
      <c r="N19" s="69">
        <v>43481</v>
      </c>
      <c r="O19" s="66" t="s">
        <v>16</v>
      </c>
      <c r="P19" s="66">
        <v>1</v>
      </c>
      <c r="Q19" s="60">
        <v>810</v>
      </c>
      <c r="R19" s="66"/>
      <c r="S19" s="66" t="str">
        <f t="shared" si="2"/>
        <v>--</v>
      </c>
      <c r="T19" s="60">
        <v>0</v>
      </c>
      <c r="U19" s="60">
        <f t="shared" si="3"/>
        <v>810</v>
      </c>
      <c r="V19" s="135">
        <v>43474</v>
      </c>
      <c r="W19" s="56"/>
      <c r="X19" s="56"/>
      <c r="Y19" s="56"/>
      <c r="Z19" s="56"/>
      <c r="AA19" s="56"/>
      <c r="AB19" s="93"/>
      <c r="AC19" s="104"/>
      <c r="AD19" s="108"/>
      <c r="AE19" s="109"/>
      <c r="AF19" s="110"/>
    </row>
    <row r="20" spans="1:32">
      <c r="A20" s="10" t="s">
        <v>18</v>
      </c>
      <c r="B20" s="11">
        <v>43482</v>
      </c>
      <c r="C20" s="12" t="s">
        <v>26</v>
      </c>
      <c r="D20" s="10">
        <v>1</v>
      </c>
      <c r="E20" s="13">
        <v>810</v>
      </c>
      <c r="F20" s="10">
        <v>1</v>
      </c>
      <c r="G20" s="12" t="str">
        <f t="shared" si="0"/>
        <v>ida e volta</v>
      </c>
      <c r="H20" s="13">
        <v>810</v>
      </c>
      <c r="I20" s="13">
        <f t="shared" si="1"/>
        <v>1620</v>
      </c>
      <c r="J20" s="10"/>
      <c r="K20" s="9"/>
      <c r="M20" s="27" t="s">
        <v>18</v>
      </c>
      <c r="N20" s="69">
        <v>43482</v>
      </c>
      <c r="O20" s="66" t="s">
        <v>26</v>
      </c>
      <c r="P20" s="66">
        <v>1</v>
      </c>
      <c r="Q20" s="60">
        <v>810</v>
      </c>
      <c r="R20" s="66">
        <v>1</v>
      </c>
      <c r="S20" s="66" t="str">
        <f t="shared" si="2"/>
        <v>ida e volta</v>
      </c>
      <c r="T20" s="60">
        <v>810</v>
      </c>
      <c r="U20" s="60">
        <f t="shared" si="3"/>
        <v>1620</v>
      </c>
      <c r="V20" s="135">
        <v>43474</v>
      </c>
      <c r="W20" s="56"/>
      <c r="X20" s="56"/>
      <c r="Y20" s="56"/>
      <c r="Z20" s="56"/>
      <c r="AA20" s="56"/>
      <c r="AB20" s="93"/>
      <c r="AC20" s="104"/>
      <c r="AD20" s="108"/>
      <c r="AE20" s="109"/>
      <c r="AF20" s="110"/>
    </row>
    <row r="21" spans="1:32">
      <c r="A21" s="10" t="s">
        <v>19</v>
      </c>
      <c r="B21" s="11">
        <v>43483</v>
      </c>
      <c r="C21" s="12" t="s">
        <v>16</v>
      </c>
      <c r="D21" s="10">
        <v>1</v>
      </c>
      <c r="E21" s="13">
        <v>810</v>
      </c>
      <c r="F21" s="10"/>
      <c r="G21" s="12" t="str">
        <f t="shared" si="0"/>
        <v>--</v>
      </c>
      <c r="H21" s="13">
        <v>0</v>
      </c>
      <c r="I21" s="13">
        <f t="shared" si="1"/>
        <v>810</v>
      </c>
      <c r="J21" s="10"/>
      <c r="K21" s="9"/>
      <c r="M21" s="27" t="s">
        <v>19</v>
      </c>
      <c r="N21" s="69">
        <v>43483</v>
      </c>
      <c r="O21" s="66" t="s">
        <v>16</v>
      </c>
      <c r="P21" s="66">
        <v>1</v>
      </c>
      <c r="Q21" s="60">
        <v>810</v>
      </c>
      <c r="R21" s="66"/>
      <c r="S21" s="66" t="str">
        <f t="shared" si="2"/>
        <v>--</v>
      </c>
      <c r="T21" s="60">
        <v>0</v>
      </c>
      <c r="U21" s="60">
        <f t="shared" si="3"/>
        <v>810</v>
      </c>
      <c r="V21" s="135">
        <v>43474</v>
      </c>
      <c r="W21" s="56"/>
      <c r="X21" s="56"/>
      <c r="Y21" s="56"/>
      <c r="Z21" s="56"/>
      <c r="AA21" s="56"/>
      <c r="AB21" s="93">
        <v>405</v>
      </c>
      <c r="AC21" s="104"/>
      <c r="AD21" s="108"/>
      <c r="AE21" s="109"/>
      <c r="AF21" s="110"/>
    </row>
    <row r="22" spans="1:32">
      <c r="A22" s="10" t="s">
        <v>20</v>
      </c>
      <c r="B22" s="11">
        <v>43484</v>
      </c>
      <c r="C22" s="12" t="s">
        <v>21</v>
      </c>
      <c r="D22" s="10">
        <v>1</v>
      </c>
      <c r="E22" s="13">
        <v>405</v>
      </c>
      <c r="F22" s="10">
        <v>1</v>
      </c>
      <c r="G22" s="12" t="str">
        <f t="shared" si="0"/>
        <v>ida e volta</v>
      </c>
      <c r="H22" s="13">
        <v>69.5</v>
      </c>
      <c r="I22" s="13">
        <f t="shared" si="1"/>
        <v>474.5</v>
      </c>
      <c r="J22" s="10"/>
      <c r="K22" s="9"/>
      <c r="M22" s="27" t="s">
        <v>20</v>
      </c>
      <c r="N22" s="69">
        <v>43484</v>
      </c>
      <c r="O22" s="66" t="s">
        <v>21</v>
      </c>
      <c r="P22" s="66">
        <v>1</v>
      </c>
      <c r="Q22" s="60">
        <v>405</v>
      </c>
      <c r="R22" s="66">
        <v>1</v>
      </c>
      <c r="S22" s="66" t="str">
        <f t="shared" si="2"/>
        <v>ida e volta</v>
      </c>
      <c r="T22" s="60">
        <v>69.5</v>
      </c>
      <c r="U22" s="60">
        <f t="shared" si="3"/>
        <v>474.5</v>
      </c>
      <c r="V22" s="135">
        <v>43474</v>
      </c>
      <c r="W22" s="56"/>
      <c r="X22" s="56"/>
      <c r="Y22" s="56"/>
      <c r="Z22" s="56"/>
      <c r="AA22" s="56"/>
      <c r="AB22" s="94"/>
      <c r="AC22" s="105">
        <v>405</v>
      </c>
      <c r="AD22" s="108"/>
      <c r="AE22" s="109"/>
      <c r="AF22" s="110"/>
    </row>
    <row r="23" spans="1:32">
      <c r="A23" s="16" t="s">
        <v>22</v>
      </c>
      <c r="B23" s="17">
        <v>43485</v>
      </c>
      <c r="C23" s="18"/>
      <c r="D23" s="16"/>
      <c r="E23" s="19">
        <v>0</v>
      </c>
      <c r="F23" s="16"/>
      <c r="G23" s="18" t="str">
        <f t="shared" si="0"/>
        <v>--</v>
      </c>
      <c r="H23" s="19">
        <v>0</v>
      </c>
      <c r="I23" s="19">
        <f t="shared" si="1"/>
        <v>0</v>
      </c>
      <c r="J23" s="16"/>
      <c r="K23" s="20"/>
      <c r="M23" s="31" t="s">
        <v>22</v>
      </c>
      <c r="N23" s="70">
        <v>43485</v>
      </c>
      <c r="O23" s="71"/>
      <c r="P23" s="71"/>
      <c r="Q23" s="72">
        <v>0</v>
      </c>
      <c r="R23" s="71"/>
      <c r="S23" s="71" t="str">
        <f t="shared" si="2"/>
        <v>--</v>
      </c>
      <c r="T23" s="72">
        <v>0</v>
      </c>
      <c r="U23" s="72">
        <f t="shared" si="3"/>
        <v>0</v>
      </c>
      <c r="V23" s="136"/>
      <c r="W23" s="57"/>
      <c r="X23" s="57"/>
      <c r="Y23" s="57"/>
      <c r="Z23" s="57"/>
      <c r="AA23" s="57"/>
      <c r="AB23" s="95"/>
      <c r="AC23" s="104"/>
      <c r="AD23" s="108"/>
      <c r="AE23" s="109"/>
      <c r="AF23" s="110"/>
    </row>
    <row r="24" spans="1:32">
      <c r="A24" s="10" t="s">
        <v>23</v>
      </c>
      <c r="B24" s="11">
        <v>43486</v>
      </c>
      <c r="C24" s="12" t="s">
        <v>27</v>
      </c>
      <c r="D24" s="10">
        <v>1</v>
      </c>
      <c r="E24" s="13">
        <v>810</v>
      </c>
      <c r="F24" s="10">
        <v>1</v>
      </c>
      <c r="G24" s="12" t="str">
        <f t="shared" si="0"/>
        <v>ida e volta</v>
      </c>
      <c r="H24" s="13">
        <v>625.5</v>
      </c>
      <c r="I24" s="13">
        <f t="shared" si="1"/>
        <v>1435.5</v>
      </c>
      <c r="J24" s="10"/>
      <c r="K24" s="9"/>
      <c r="M24" s="27" t="s">
        <v>23</v>
      </c>
      <c r="N24" s="69">
        <v>43486</v>
      </c>
      <c r="O24" s="66" t="s">
        <v>27</v>
      </c>
      <c r="P24" s="66">
        <v>1</v>
      </c>
      <c r="Q24" s="60">
        <v>810</v>
      </c>
      <c r="R24" s="66">
        <v>1</v>
      </c>
      <c r="S24" s="66" t="str">
        <f t="shared" si="2"/>
        <v>ida e volta</v>
      </c>
      <c r="T24" s="60">
        <v>625.5</v>
      </c>
      <c r="U24" s="60">
        <f t="shared" si="3"/>
        <v>1435.5</v>
      </c>
      <c r="V24" s="135">
        <v>43474</v>
      </c>
      <c r="W24" s="56"/>
      <c r="X24" s="56"/>
      <c r="Y24" s="56"/>
      <c r="Z24" s="56"/>
      <c r="AA24" s="56"/>
      <c r="AB24" s="93">
        <v>405</v>
      </c>
      <c r="AC24" s="104"/>
      <c r="AD24" s="108"/>
      <c r="AE24" s="109"/>
      <c r="AF24" s="110"/>
    </row>
    <row r="25" spans="1:32">
      <c r="A25" s="10" t="s">
        <v>13</v>
      </c>
      <c r="B25" s="11">
        <v>43487</v>
      </c>
      <c r="C25" s="12" t="s">
        <v>21</v>
      </c>
      <c r="D25" s="10">
        <v>1</v>
      </c>
      <c r="E25" s="13">
        <v>405</v>
      </c>
      <c r="F25" s="10">
        <v>1</v>
      </c>
      <c r="G25" s="12" t="str">
        <f t="shared" si="0"/>
        <v>ida e volta</v>
      </c>
      <c r="H25" s="13">
        <v>69.5</v>
      </c>
      <c r="I25" s="13">
        <f t="shared" si="1"/>
        <v>474.5</v>
      </c>
      <c r="J25" s="10"/>
      <c r="K25" s="9"/>
      <c r="M25" s="27" t="s">
        <v>13</v>
      </c>
      <c r="N25" s="69">
        <v>43487</v>
      </c>
      <c r="O25" s="66" t="s">
        <v>21</v>
      </c>
      <c r="P25" s="66">
        <v>1</v>
      </c>
      <c r="Q25" s="60">
        <v>405</v>
      </c>
      <c r="R25" s="66">
        <v>1</v>
      </c>
      <c r="S25" s="66" t="str">
        <f t="shared" si="2"/>
        <v>ida e volta</v>
      </c>
      <c r="T25" s="60">
        <v>69.5</v>
      </c>
      <c r="U25" s="60">
        <f t="shared" si="3"/>
        <v>474.5</v>
      </c>
      <c r="V25" s="135">
        <v>43474</v>
      </c>
      <c r="W25" s="56"/>
      <c r="X25" s="56"/>
      <c r="Y25" s="56"/>
      <c r="Z25" s="56"/>
      <c r="AA25" s="56"/>
      <c r="AB25" s="93"/>
      <c r="AC25" s="106">
        <v>405</v>
      </c>
      <c r="AD25" s="108"/>
      <c r="AE25" s="109"/>
      <c r="AF25" s="110"/>
    </row>
    <row r="26" spans="1:32">
      <c r="A26" s="10" t="s">
        <v>15</v>
      </c>
      <c r="B26" s="11">
        <v>43488</v>
      </c>
      <c r="C26" s="12" t="s">
        <v>16</v>
      </c>
      <c r="D26" s="10">
        <v>1</v>
      </c>
      <c r="E26" s="13">
        <v>810</v>
      </c>
      <c r="F26" s="10">
        <v>1</v>
      </c>
      <c r="G26" s="12" t="str">
        <f t="shared" si="0"/>
        <v>ida e volta</v>
      </c>
      <c r="H26" s="13">
        <v>888.29</v>
      </c>
      <c r="I26" s="13">
        <f t="shared" si="1"/>
        <v>1698.29</v>
      </c>
      <c r="J26" s="10"/>
      <c r="K26" s="9"/>
      <c r="M26" s="27" t="s">
        <v>15</v>
      </c>
      <c r="N26" s="69">
        <v>43488</v>
      </c>
      <c r="O26" s="66" t="s">
        <v>16</v>
      </c>
      <c r="P26" s="66">
        <v>1</v>
      </c>
      <c r="Q26" s="60">
        <v>810</v>
      </c>
      <c r="R26" s="66">
        <v>1</v>
      </c>
      <c r="S26" s="66" t="str">
        <f t="shared" si="2"/>
        <v>ida e volta</v>
      </c>
      <c r="T26" s="60">
        <v>888.29</v>
      </c>
      <c r="U26" s="60">
        <f t="shared" si="3"/>
        <v>1698.29</v>
      </c>
      <c r="V26" s="135">
        <v>43474</v>
      </c>
      <c r="W26" s="56"/>
      <c r="X26" s="56"/>
      <c r="Y26" s="56"/>
      <c r="Z26" s="56"/>
      <c r="AA26" s="56"/>
      <c r="AB26" s="93"/>
      <c r="AC26" s="104"/>
      <c r="AD26" s="108"/>
      <c r="AE26" s="109"/>
      <c r="AF26" s="110"/>
    </row>
    <row r="27" spans="1:32">
      <c r="A27" s="10" t="s">
        <v>18</v>
      </c>
      <c r="B27" s="11">
        <v>43489</v>
      </c>
      <c r="C27" s="12" t="s">
        <v>28</v>
      </c>
      <c r="D27" s="10">
        <v>1</v>
      </c>
      <c r="E27" s="13">
        <v>810</v>
      </c>
      <c r="F27" s="10">
        <v>1</v>
      </c>
      <c r="G27" s="12" t="str">
        <f t="shared" si="0"/>
        <v>ida e volta</v>
      </c>
      <c r="H27" s="13">
        <v>810</v>
      </c>
      <c r="I27" s="13">
        <f t="shared" si="1"/>
        <v>1620</v>
      </c>
      <c r="J27" s="10"/>
      <c r="K27" s="9"/>
      <c r="M27" s="27" t="s">
        <v>18</v>
      </c>
      <c r="N27" s="69">
        <v>43489</v>
      </c>
      <c r="O27" s="66" t="s">
        <v>28</v>
      </c>
      <c r="P27" s="66">
        <v>1</v>
      </c>
      <c r="Q27" s="60">
        <v>810</v>
      </c>
      <c r="R27" s="66">
        <v>1</v>
      </c>
      <c r="S27" s="66" t="str">
        <f t="shared" si="2"/>
        <v>ida e volta</v>
      </c>
      <c r="T27" s="60">
        <v>810</v>
      </c>
      <c r="U27" s="60">
        <f t="shared" si="3"/>
        <v>1620</v>
      </c>
      <c r="V27" s="135">
        <v>43474</v>
      </c>
      <c r="W27" s="56"/>
      <c r="X27" s="56"/>
      <c r="Y27" s="56"/>
      <c r="Z27" s="56"/>
      <c r="AA27" s="56"/>
      <c r="AB27" s="93"/>
      <c r="AC27" s="104"/>
      <c r="AD27" s="108"/>
      <c r="AE27" s="109"/>
      <c r="AF27" s="110"/>
    </row>
    <row r="28" spans="1:32">
      <c r="A28" s="10" t="s">
        <v>19</v>
      </c>
      <c r="B28" s="11">
        <v>43490</v>
      </c>
      <c r="C28" s="12" t="s">
        <v>28</v>
      </c>
      <c r="D28" s="10">
        <v>1</v>
      </c>
      <c r="E28" s="13">
        <v>810</v>
      </c>
      <c r="F28" s="10"/>
      <c r="G28" s="12" t="str">
        <f t="shared" si="0"/>
        <v>--</v>
      </c>
      <c r="H28" s="13">
        <v>0</v>
      </c>
      <c r="I28" s="13">
        <f t="shared" si="1"/>
        <v>810</v>
      </c>
      <c r="J28" s="10"/>
      <c r="K28" s="9"/>
      <c r="M28" s="27" t="s">
        <v>19</v>
      </c>
      <c r="N28" s="69">
        <v>43490</v>
      </c>
      <c r="O28" s="66" t="s">
        <v>28</v>
      </c>
      <c r="P28" s="66">
        <v>1</v>
      </c>
      <c r="Q28" s="60">
        <v>810</v>
      </c>
      <c r="R28" s="66"/>
      <c r="S28" s="66" t="str">
        <f t="shared" si="2"/>
        <v>--</v>
      </c>
      <c r="T28" s="60">
        <v>0</v>
      </c>
      <c r="U28" s="60">
        <f t="shared" si="3"/>
        <v>810</v>
      </c>
      <c r="V28" s="135">
        <v>43474</v>
      </c>
      <c r="W28" s="56"/>
      <c r="X28" s="56"/>
      <c r="Y28" s="56"/>
      <c r="Z28" s="56"/>
      <c r="AA28" s="56"/>
      <c r="AB28" s="93">
        <v>405</v>
      </c>
      <c r="AC28" s="104"/>
      <c r="AD28" s="108"/>
      <c r="AE28" s="109"/>
      <c r="AF28" s="110"/>
    </row>
    <row r="29" spans="1:32">
      <c r="A29" s="10" t="s">
        <v>20</v>
      </c>
      <c r="B29" s="11">
        <v>43491</v>
      </c>
      <c r="C29" s="23" t="s">
        <v>21</v>
      </c>
      <c r="D29" s="10">
        <v>1</v>
      </c>
      <c r="E29" s="13">
        <v>405</v>
      </c>
      <c r="F29" s="10">
        <v>1</v>
      </c>
      <c r="G29" s="12" t="str">
        <f t="shared" si="0"/>
        <v>ida e volta</v>
      </c>
      <c r="H29" s="13">
        <v>69.5</v>
      </c>
      <c r="I29" s="13">
        <f t="shared" si="1"/>
        <v>474.5</v>
      </c>
      <c r="J29" s="10"/>
      <c r="K29" s="9" t="s">
        <v>29</v>
      </c>
      <c r="M29" s="27" t="s">
        <v>20</v>
      </c>
      <c r="N29" s="69">
        <v>43491</v>
      </c>
      <c r="O29" s="66" t="s">
        <v>21</v>
      </c>
      <c r="P29" s="66">
        <v>1</v>
      </c>
      <c r="Q29" s="60">
        <v>405</v>
      </c>
      <c r="R29" s="66">
        <v>1</v>
      </c>
      <c r="S29" s="66" t="str">
        <f t="shared" si="2"/>
        <v>ida e volta</v>
      </c>
      <c r="T29" s="60">
        <v>69.5</v>
      </c>
      <c r="U29" s="60">
        <f t="shared" si="3"/>
        <v>474.5</v>
      </c>
      <c r="V29" s="119"/>
      <c r="W29" s="56"/>
      <c r="X29" s="56"/>
      <c r="Y29" s="56"/>
      <c r="Z29" s="56"/>
      <c r="AA29" s="56"/>
      <c r="AB29" s="94"/>
      <c r="AC29" s="105">
        <v>405</v>
      </c>
      <c r="AD29" s="108"/>
      <c r="AE29" s="114">
        <v>10903.88</v>
      </c>
      <c r="AF29" s="134">
        <f>U15+U14+U13+U11+U10+U8+U7+U6+U5</f>
        <v>10358.260000000002</v>
      </c>
    </row>
    <row r="30" spans="1:32">
      <c r="A30" s="16" t="s">
        <v>22</v>
      </c>
      <c r="B30" s="17">
        <v>43492</v>
      </c>
      <c r="C30" s="18"/>
      <c r="D30" s="16"/>
      <c r="E30" s="19">
        <v>0</v>
      </c>
      <c r="F30" s="16"/>
      <c r="G30" s="18" t="str">
        <f t="shared" si="0"/>
        <v>--</v>
      </c>
      <c r="H30" s="19">
        <v>0</v>
      </c>
      <c r="I30" s="19">
        <f t="shared" si="1"/>
        <v>0</v>
      </c>
      <c r="J30" s="16"/>
      <c r="K30" s="20"/>
      <c r="M30" s="31" t="s">
        <v>22</v>
      </c>
      <c r="N30" s="70">
        <v>43492</v>
      </c>
      <c r="O30" s="71"/>
      <c r="P30" s="71"/>
      <c r="Q30" s="72">
        <v>0</v>
      </c>
      <c r="R30" s="71"/>
      <c r="S30" s="71" t="str">
        <f t="shared" si="2"/>
        <v>--</v>
      </c>
      <c r="T30" s="72">
        <v>0</v>
      </c>
      <c r="U30" s="72">
        <f t="shared" si="3"/>
        <v>0</v>
      </c>
      <c r="V30" s="118"/>
      <c r="W30" s="57"/>
      <c r="X30" s="57"/>
      <c r="Y30" s="57"/>
      <c r="Z30" s="57"/>
      <c r="AA30" s="57"/>
      <c r="AB30" s="95"/>
      <c r="AC30" s="104"/>
      <c r="AD30" s="108"/>
      <c r="AE30" s="114">
        <v>13149.38</v>
      </c>
      <c r="AF30" s="137"/>
    </row>
    <row r="31" spans="1:32">
      <c r="A31" s="10" t="s">
        <v>23</v>
      </c>
      <c r="B31" s="11">
        <v>43493</v>
      </c>
      <c r="C31" s="12" t="s">
        <v>16</v>
      </c>
      <c r="D31" s="10">
        <v>1</v>
      </c>
      <c r="E31" s="13">
        <v>810</v>
      </c>
      <c r="F31" s="10">
        <v>1</v>
      </c>
      <c r="G31" s="12" t="str">
        <f t="shared" si="0"/>
        <v>ida e volta</v>
      </c>
      <c r="H31" s="13">
        <v>888.29</v>
      </c>
      <c r="I31" s="13">
        <f t="shared" si="1"/>
        <v>1698.29</v>
      </c>
      <c r="J31" s="10"/>
      <c r="K31" s="9"/>
      <c r="M31" s="27" t="s">
        <v>23</v>
      </c>
      <c r="N31" s="69">
        <v>43493</v>
      </c>
      <c r="O31" s="66" t="s">
        <v>16</v>
      </c>
      <c r="P31" s="66">
        <v>1</v>
      </c>
      <c r="Q31" s="60">
        <v>810</v>
      </c>
      <c r="R31" s="66">
        <v>1</v>
      </c>
      <c r="S31" s="66" t="str">
        <f t="shared" si="2"/>
        <v>ida e volta</v>
      </c>
      <c r="T31" s="60">
        <v>888.29</v>
      </c>
      <c r="U31" s="60">
        <f t="shared" si="3"/>
        <v>1698.29</v>
      </c>
      <c r="V31" s="139">
        <v>43476</v>
      </c>
      <c r="W31" s="56"/>
      <c r="X31" s="56"/>
      <c r="Y31" s="56"/>
      <c r="Z31" s="56"/>
      <c r="AA31" s="56"/>
      <c r="AB31" s="93">
        <v>405</v>
      </c>
      <c r="AC31" s="104"/>
      <c r="AD31" s="108"/>
      <c r="AE31" s="114">
        <v>11774.57</v>
      </c>
      <c r="AF31" s="138"/>
    </row>
    <row r="32" spans="1:32">
      <c r="A32" s="10" t="s">
        <v>13</v>
      </c>
      <c r="B32" s="11">
        <v>43494</v>
      </c>
      <c r="C32" s="12" t="s">
        <v>21</v>
      </c>
      <c r="D32" s="10">
        <v>1</v>
      </c>
      <c r="E32" s="13">
        <v>405</v>
      </c>
      <c r="F32" s="10">
        <v>1</v>
      </c>
      <c r="G32" s="12" t="str">
        <f t="shared" si="0"/>
        <v>ida e volta</v>
      </c>
      <c r="H32" s="13">
        <v>69.5</v>
      </c>
      <c r="I32" s="13">
        <f t="shared" si="1"/>
        <v>474.5</v>
      </c>
      <c r="J32" s="10"/>
      <c r="K32" s="9"/>
      <c r="M32" s="27" t="s">
        <v>13</v>
      </c>
      <c r="N32" s="69">
        <v>43494</v>
      </c>
      <c r="O32" s="66" t="s">
        <v>21</v>
      </c>
      <c r="P32" s="66">
        <v>1</v>
      </c>
      <c r="Q32" s="60">
        <v>405</v>
      </c>
      <c r="R32" s="66">
        <v>1</v>
      </c>
      <c r="S32" s="66" t="str">
        <f t="shared" si="2"/>
        <v>ida e volta</v>
      </c>
      <c r="T32" s="60">
        <v>69.5</v>
      </c>
      <c r="U32" s="60">
        <f t="shared" si="3"/>
        <v>474.5</v>
      </c>
      <c r="V32" s="139">
        <v>43476</v>
      </c>
      <c r="W32" s="56"/>
      <c r="X32" s="56"/>
      <c r="Y32" s="56"/>
      <c r="Z32" s="56"/>
      <c r="AA32" s="56"/>
      <c r="AB32" s="93"/>
      <c r="AC32" s="106">
        <v>405</v>
      </c>
      <c r="AD32" s="108"/>
      <c r="AE32" s="114">
        <v>10490.09</v>
      </c>
      <c r="AF32" s="141"/>
    </row>
    <row r="33" spans="1:32">
      <c r="A33" s="10" t="s">
        <v>15</v>
      </c>
      <c r="B33" s="11">
        <v>43495</v>
      </c>
      <c r="C33" s="12" t="s">
        <v>30</v>
      </c>
      <c r="D33" s="10">
        <v>1</v>
      </c>
      <c r="E33" s="13">
        <v>810</v>
      </c>
      <c r="F33" s="10">
        <v>1</v>
      </c>
      <c r="G33" s="12" t="str">
        <f t="shared" si="0"/>
        <v>ida e volta</v>
      </c>
      <c r="H33" s="13">
        <v>444.14</v>
      </c>
      <c r="I33" s="13">
        <f t="shared" si="1"/>
        <v>1254.1399999999999</v>
      </c>
      <c r="J33" s="10"/>
      <c r="K33" s="9"/>
      <c r="M33" s="27" t="s">
        <v>15</v>
      </c>
      <c r="N33" s="69">
        <v>43495</v>
      </c>
      <c r="O33" s="66" t="s">
        <v>30</v>
      </c>
      <c r="P33" s="66">
        <v>1</v>
      </c>
      <c r="Q33" s="60">
        <v>810</v>
      </c>
      <c r="R33" s="66">
        <v>1</v>
      </c>
      <c r="S33" s="66" t="str">
        <f t="shared" si="2"/>
        <v>ida e volta</v>
      </c>
      <c r="T33" s="60">
        <v>444.14</v>
      </c>
      <c r="U33" s="60">
        <f t="shared" si="3"/>
        <v>1254.1399999999999</v>
      </c>
      <c r="V33" s="139">
        <v>43476</v>
      </c>
      <c r="W33" s="56"/>
      <c r="X33" s="56"/>
      <c r="Y33" s="56"/>
      <c r="Z33" s="56"/>
      <c r="AA33" s="56"/>
      <c r="AB33" s="93"/>
      <c r="AC33" s="104"/>
      <c r="AD33" s="108"/>
      <c r="AE33" s="114">
        <v>9680.07</v>
      </c>
      <c r="AF33" s="145"/>
    </row>
    <row r="34" spans="1:32">
      <c r="A34" s="10" t="s">
        <v>18</v>
      </c>
      <c r="B34" s="11">
        <v>43496</v>
      </c>
      <c r="C34" s="12" t="s">
        <v>31</v>
      </c>
      <c r="D34" s="10">
        <v>1</v>
      </c>
      <c r="E34" s="13">
        <v>810</v>
      </c>
      <c r="F34" s="10">
        <v>1</v>
      </c>
      <c r="G34" s="12" t="str">
        <f t="shared" si="0"/>
        <v>ida e volta</v>
      </c>
      <c r="H34" s="13">
        <v>810</v>
      </c>
      <c r="I34" s="13">
        <f t="shared" si="1"/>
        <v>1620</v>
      </c>
      <c r="J34" s="10"/>
      <c r="K34" s="9"/>
      <c r="M34" s="27" t="s">
        <v>18</v>
      </c>
      <c r="N34" s="69">
        <v>43496</v>
      </c>
      <c r="O34" s="66" t="s">
        <v>31</v>
      </c>
      <c r="P34" s="66">
        <v>1</v>
      </c>
      <c r="Q34" s="60">
        <v>810</v>
      </c>
      <c r="R34" s="66">
        <v>1</v>
      </c>
      <c r="S34" s="66" t="str">
        <f t="shared" si="2"/>
        <v>ida e volta</v>
      </c>
      <c r="T34" s="60">
        <v>810</v>
      </c>
      <c r="U34" s="60">
        <f t="shared" si="3"/>
        <v>1620</v>
      </c>
      <c r="V34" s="139">
        <v>43476</v>
      </c>
      <c r="W34" s="56"/>
      <c r="X34" s="56"/>
      <c r="Y34" s="56"/>
      <c r="Z34" s="56"/>
      <c r="AA34" s="56"/>
      <c r="AB34" s="93"/>
      <c r="AC34" s="104"/>
      <c r="AD34" s="108"/>
      <c r="AE34" s="109"/>
      <c r="AF34" s="110"/>
    </row>
    <row r="35" spans="1:32">
      <c r="B35" s="25"/>
      <c r="D35">
        <f>SUM(D4:D34)</f>
        <v>25</v>
      </c>
      <c r="E35" s="26">
        <f>SUM(E4:E34)</f>
        <v>17820</v>
      </c>
      <c r="F35">
        <f>SUM(F4:F34)</f>
        <v>19</v>
      </c>
      <c r="H35" s="26">
        <f>SUM(H4:H34)</f>
        <v>10944.669999999998</v>
      </c>
      <c r="I35" s="26">
        <f>SUM(I4:I34)</f>
        <v>28764.670000000002</v>
      </c>
      <c r="N35" s="69"/>
      <c r="O35" s="66"/>
      <c r="P35" s="66">
        <f>SUM(P4:P34)</f>
        <v>26</v>
      </c>
      <c r="Q35" s="73">
        <f>SUM(Q4:Q34)</f>
        <v>18630</v>
      </c>
      <c r="R35" s="66">
        <f>SUM(R4:R34)</f>
        <v>20</v>
      </c>
      <c r="S35" s="66"/>
      <c r="T35" s="73">
        <f>SUM(T4:T34)</f>
        <v>11068.59</v>
      </c>
      <c r="U35" s="73">
        <f>SUM(U4:U34)</f>
        <v>29698.59</v>
      </c>
      <c r="V35" s="73"/>
      <c r="W35" s="58"/>
      <c r="X35" s="58"/>
      <c r="Y35" s="58"/>
      <c r="Z35" s="58"/>
      <c r="AA35" s="58"/>
      <c r="AB35" s="96"/>
      <c r="AC35" s="104"/>
      <c r="AD35" s="112">
        <v>55997.96</v>
      </c>
      <c r="AE35" s="114">
        <f>AE29+AE30+AE31+AE32+AE33</f>
        <v>55997.99</v>
      </c>
      <c r="AF35" s="137">
        <f>AF29+AF30+AF31+AF32</f>
        <v>10358.260000000002</v>
      </c>
    </row>
    <row r="36" spans="1:32" ht="21" customHeight="1">
      <c r="B36" s="25"/>
      <c r="N36" s="64"/>
      <c r="O36" s="63"/>
      <c r="P36" s="63"/>
      <c r="Q36" s="63"/>
      <c r="R36" s="63"/>
      <c r="S36" s="63"/>
      <c r="T36" s="63"/>
      <c r="U36" s="63"/>
      <c r="V36" s="63"/>
      <c r="W36" s="9"/>
      <c r="X36" s="9"/>
      <c r="Y36" s="9"/>
      <c r="Z36" s="9"/>
      <c r="AA36" s="9"/>
      <c r="AB36" s="94"/>
      <c r="AC36" s="104"/>
      <c r="AD36" s="108"/>
      <c r="AE36" s="109"/>
      <c r="AF36" s="110"/>
    </row>
    <row r="37" spans="1:32" ht="55.5" customHeight="1">
      <c r="A37" s="5" t="s">
        <v>1</v>
      </c>
      <c r="B37" s="6" t="s">
        <v>35</v>
      </c>
      <c r="C37" s="5" t="s">
        <v>3</v>
      </c>
      <c r="D37" s="5" t="s">
        <v>4</v>
      </c>
      <c r="E37" s="7" t="s">
        <v>140</v>
      </c>
      <c r="F37" s="5" t="s">
        <v>4</v>
      </c>
      <c r="G37" s="5"/>
      <c r="H37" s="7" t="s">
        <v>141</v>
      </c>
      <c r="I37" s="7" t="s">
        <v>7</v>
      </c>
      <c r="J37" s="8" t="s">
        <v>8</v>
      </c>
      <c r="K37" s="8" t="s">
        <v>9</v>
      </c>
      <c r="M37" s="74" t="s">
        <v>1</v>
      </c>
      <c r="N37" s="6" t="s">
        <v>35</v>
      </c>
      <c r="O37" s="5" t="s">
        <v>3</v>
      </c>
      <c r="P37" s="5" t="s">
        <v>4</v>
      </c>
      <c r="Q37" s="7" t="s">
        <v>140</v>
      </c>
      <c r="R37" s="5" t="s">
        <v>4</v>
      </c>
      <c r="S37" s="5"/>
      <c r="T37" s="7" t="s">
        <v>141</v>
      </c>
      <c r="U37" s="7" t="s">
        <v>7</v>
      </c>
      <c r="V37" s="116" t="s">
        <v>8</v>
      </c>
      <c r="W37" s="83" t="s">
        <v>142</v>
      </c>
      <c r="X37" s="55" t="s">
        <v>143</v>
      </c>
      <c r="Y37" s="55" t="s">
        <v>144</v>
      </c>
      <c r="Z37" s="55" t="s">
        <v>145</v>
      </c>
      <c r="AA37" s="55" t="s">
        <v>146</v>
      </c>
      <c r="AB37" s="92" t="s">
        <v>147</v>
      </c>
      <c r="AC37" s="103" t="s">
        <v>148</v>
      </c>
      <c r="AD37" s="108"/>
      <c r="AE37" s="109"/>
      <c r="AF37" s="110"/>
    </row>
    <row r="38" spans="1:32">
      <c r="A38" s="12" t="s">
        <v>19</v>
      </c>
      <c r="B38" s="11">
        <v>43497</v>
      </c>
      <c r="C38" s="12" t="s">
        <v>31</v>
      </c>
      <c r="D38" s="12">
        <v>1</v>
      </c>
      <c r="E38" s="13">
        <v>810</v>
      </c>
      <c r="F38" s="10"/>
      <c r="G38" s="12" t="str">
        <f t="shared" ref="G38:G65" si="4">IF(F38=1,"ida e volta", "--" )</f>
        <v>--</v>
      </c>
      <c r="H38" s="13">
        <v>0</v>
      </c>
      <c r="I38" s="13">
        <f t="shared" ref="I38:I65" si="5">SUM(H38,E38)</f>
        <v>810</v>
      </c>
      <c r="J38" s="11"/>
      <c r="K38" s="9"/>
      <c r="M38" s="30" t="s">
        <v>19</v>
      </c>
      <c r="N38" s="69">
        <v>43497</v>
      </c>
      <c r="O38" s="66" t="s">
        <v>31</v>
      </c>
      <c r="P38" s="66">
        <v>1</v>
      </c>
      <c r="Q38" s="60">
        <v>810</v>
      </c>
      <c r="R38" s="66"/>
      <c r="S38" s="66" t="str">
        <f t="shared" ref="S38:S65" si="6">IF(R38=1,"ida e volta", "--" )</f>
        <v>--</v>
      </c>
      <c r="T38" s="60">
        <v>0</v>
      </c>
      <c r="U38" s="60">
        <f t="shared" ref="U38:U65" si="7">SUM(T38,Q38)</f>
        <v>810</v>
      </c>
      <c r="V38" s="139">
        <v>43476</v>
      </c>
      <c r="W38" s="57"/>
      <c r="X38" s="57"/>
      <c r="Y38" s="57"/>
      <c r="Z38" s="57"/>
      <c r="AA38" s="57"/>
      <c r="AB38" s="95"/>
      <c r="AC38" s="104"/>
      <c r="AD38" s="108"/>
      <c r="AE38" s="109"/>
      <c r="AF38" s="110"/>
    </row>
    <row r="39" spans="1:32">
      <c r="A39" s="12" t="s">
        <v>20</v>
      </c>
      <c r="B39" s="11">
        <v>43498</v>
      </c>
      <c r="C39" s="10" t="s">
        <v>31</v>
      </c>
      <c r="D39" s="10">
        <v>1</v>
      </c>
      <c r="E39" s="13">
        <v>810</v>
      </c>
      <c r="F39" s="10"/>
      <c r="G39" s="12" t="str">
        <f t="shared" si="4"/>
        <v>--</v>
      </c>
      <c r="H39" s="13">
        <v>0</v>
      </c>
      <c r="I39" s="13">
        <f t="shared" si="5"/>
        <v>810</v>
      </c>
      <c r="J39" s="10"/>
      <c r="K39" s="9"/>
      <c r="M39" s="30" t="s">
        <v>20</v>
      </c>
      <c r="N39" s="69">
        <v>43498</v>
      </c>
      <c r="O39" s="66" t="s">
        <v>31</v>
      </c>
      <c r="P39" s="66">
        <v>1</v>
      </c>
      <c r="Q39" s="60">
        <v>810</v>
      </c>
      <c r="R39" s="66"/>
      <c r="S39" s="66" t="str">
        <f t="shared" si="6"/>
        <v>--</v>
      </c>
      <c r="T39" s="60">
        <v>0</v>
      </c>
      <c r="U39" s="60">
        <f t="shared" si="7"/>
        <v>810</v>
      </c>
      <c r="V39" s="139">
        <v>43476</v>
      </c>
      <c r="W39" s="57" t="s">
        <v>153</v>
      </c>
      <c r="X39" s="57">
        <v>405</v>
      </c>
      <c r="Y39" s="57"/>
      <c r="Z39" s="57">
        <v>69.5</v>
      </c>
      <c r="AA39" s="57"/>
      <c r="AB39" s="95"/>
      <c r="AC39" s="106">
        <v>405</v>
      </c>
      <c r="AD39" s="108"/>
      <c r="AE39" s="109"/>
      <c r="AF39" s="110"/>
    </row>
    <row r="40" spans="1:32">
      <c r="A40" s="18" t="s">
        <v>22</v>
      </c>
      <c r="B40" s="17">
        <v>43499</v>
      </c>
      <c r="C40" s="16"/>
      <c r="D40" s="16"/>
      <c r="E40" s="19">
        <v>0</v>
      </c>
      <c r="F40" s="16"/>
      <c r="G40" s="18" t="str">
        <f t="shared" si="4"/>
        <v>--</v>
      </c>
      <c r="H40" s="19">
        <v>0</v>
      </c>
      <c r="I40" s="19">
        <f t="shared" si="5"/>
        <v>0</v>
      </c>
      <c r="J40" s="27"/>
      <c r="K40" s="9"/>
      <c r="M40" s="75" t="s">
        <v>22</v>
      </c>
      <c r="N40" s="70">
        <v>43499</v>
      </c>
      <c r="O40" s="71"/>
      <c r="P40" s="71"/>
      <c r="Q40" s="72">
        <v>0</v>
      </c>
      <c r="R40" s="71"/>
      <c r="S40" s="71" t="str">
        <f t="shared" si="6"/>
        <v>--</v>
      </c>
      <c r="T40" s="72">
        <v>0</v>
      </c>
      <c r="U40" s="72">
        <f t="shared" si="7"/>
        <v>0</v>
      </c>
      <c r="V40" s="140"/>
      <c r="W40" s="57"/>
      <c r="X40" s="57"/>
      <c r="Y40" s="57"/>
      <c r="Z40" s="57"/>
      <c r="AA40" s="57"/>
      <c r="AB40" s="95"/>
      <c r="AC40" s="104"/>
      <c r="AD40" s="108"/>
      <c r="AE40" s="109"/>
      <c r="AF40" s="110"/>
    </row>
    <row r="41" spans="1:32">
      <c r="A41" s="12" t="s">
        <v>23</v>
      </c>
      <c r="B41" s="11">
        <v>43500</v>
      </c>
      <c r="C41" s="12" t="s">
        <v>21</v>
      </c>
      <c r="D41" s="10">
        <v>1</v>
      </c>
      <c r="E41" s="13">
        <v>405</v>
      </c>
      <c r="F41" s="10">
        <v>1</v>
      </c>
      <c r="G41" s="12" t="str">
        <f t="shared" si="4"/>
        <v>ida e volta</v>
      </c>
      <c r="H41" s="13">
        <v>69.5</v>
      </c>
      <c r="I41" s="13">
        <f t="shared" si="5"/>
        <v>474.5</v>
      </c>
      <c r="J41" s="27"/>
      <c r="K41" s="9"/>
      <c r="M41" s="76" t="s">
        <v>23</v>
      </c>
      <c r="N41" s="69">
        <v>43500</v>
      </c>
      <c r="O41" s="66" t="s">
        <v>154</v>
      </c>
      <c r="P41" s="66">
        <v>1</v>
      </c>
      <c r="Q41" s="60">
        <v>810</v>
      </c>
      <c r="R41" s="66">
        <v>1</v>
      </c>
      <c r="S41" s="66" t="str">
        <f t="shared" si="6"/>
        <v>ida e volta</v>
      </c>
      <c r="T41" s="60">
        <v>202.94</v>
      </c>
      <c r="U41" s="60">
        <f t="shared" si="7"/>
        <v>1012.94</v>
      </c>
      <c r="V41" s="139">
        <v>43476</v>
      </c>
      <c r="W41" s="59"/>
      <c r="X41" s="59"/>
      <c r="Y41" s="59"/>
      <c r="Z41" s="59"/>
      <c r="AA41" s="59"/>
      <c r="AB41" s="95">
        <v>405</v>
      </c>
      <c r="AC41" s="104"/>
      <c r="AD41" s="108"/>
      <c r="AE41" s="109"/>
      <c r="AF41" s="110"/>
    </row>
    <row r="42" spans="1:32">
      <c r="A42" s="12" t="s">
        <v>13</v>
      </c>
      <c r="B42" s="11">
        <v>43501</v>
      </c>
      <c r="C42" s="12" t="s">
        <v>16</v>
      </c>
      <c r="D42" s="10">
        <v>1</v>
      </c>
      <c r="E42" s="13">
        <v>810</v>
      </c>
      <c r="F42" s="10">
        <v>1</v>
      </c>
      <c r="G42" s="12" t="str">
        <f t="shared" si="4"/>
        <v>ida e volta</v>
      </c>
      <c r="H42" s="13">
        <v>444.14</v>
      </c>
      <c r="I42" s="13">
        <f t="shared" si="5"/>
        <v>1254.1399999999999</v>
      </c>
      <c r="J42" s="27"/>
      <c r="K42" s="9"/>
      <c r="M42" s="30" t="s">
        <v>13</v>
      </c>
      <c r="N42" s="69">
        <v>43501</v>
      </c>
      <c r="O42" s="66" t="s">
        <v>16</v>
      </c>
      <c r="P42" s="66">
        <v>1</v>
      </c>
      <c r="Q42" s="60">
        <v>810</v>
      </c>
      <c r="R42" s="66">
        <v>1</v>
      </c>
      <c r="S42" s="66" t="str">
        <f t="shared" si="6"/>
        <v>ida e volta</v>
      </c>
      <c r="T42" s="60">
        <v>444.14</v>
      </c>
      <c r="U42" s="60">
        <f t="shared" si="7"/>
        <v>1254.1399999999999</v>
      </c>
      <c r="V42" s="139">
        <v>43476</v>
      </c>
      <c r="W42" s="57"/>
      <c r="X42" s="57"/>
      <c r="Y42" s="57"/>
      <c r="Z42" s="57"/>
      <c r="AA42" s="57"/>
      <c r="AB42" s="95"/>
      <c r="AC42" s="104"/>
      <c r="AD42" s="108"/>
      <c r="AE42" s="109"/>
      <c r="AF42" s="110"/>
    </row>
    <row r="43" spans="1:32">
      <c r="A43" s="12" t="s">
        <v>15</v>
      </c>
      <c r="B43" s="11">
        <v>43502</v>
      </c>
      <c r="C43" s="12" t="s">
        <v>16</v>
      </c>
      <c r="D43" s="10">
        <v>1</v>
      </c>
      <c r="E43" s="13">
        <v>810</v>
      </c>
      <c r="F43" s="10"/>
      <c r="G43" s="12" t="str">
        <f t="shared" si="4"/>
        <v>--</v>
      </c>
      <c r="H43" s="13">
        <v>0</v>
      </c>
      <c r="I43" s="13">
        <f t="shared" si="5"/>
        <v>810</v>
      </c>
      <c r="J43" s="27"/>
      <c r="K43" s="9"/>
      <c r="M43" s="30" t="s">
        <v>15</v>
      </c>
      <c r="N43" s="69">
        <v>43502</v>
      </c>
      <c r="O43" s="66" t="s">
        <v>16</v>
      </c>
      <c r="P43" s="66">
        <v>1</v>
      </c>
      <c r="Q43" s="60">
        <v>810</v>
      </c>
      <c r="R43" s="66"/>
      <c r="S43" s="66" t="str">
        <f t="shared" si="6"/>
        <v>--</v>
      </c>
      <c r="T43" s="60">
        <v>0</v>
      </c>
      <c r="U43" s="60">
        <f t="shared" si="7"/>
        <v>810</v>
      </c>
      <c r="V43" s="139">
        <v>43476</v>
      </c>
      <c r="W43" s="57"/>
      <c r="X43" s="57"/>
      <c r="Y43" s="57"/>
      <c r="Z43" s="57"/>
      <c r="AA43" s="57"/>
      <c r="AB43" s="95"/>
      <c r="AC43" s="104"/>
      <c r="AD43" s="108"/>
      <c r="AE43" s="109"/>
      <c r="AF43" s="110"/>
    </row>
    <row r="44" spans="1:32">
      <c r="A44" s="12" t="s">
        <v>18</v>
      </c>
      <c r="B44" s="11">
        <v>43503</v>
      </c>
      <c r="C44" s="10" t="s">
        <v>24</v>
      </c>
      <c r="D44" s="10">
        <v>1</v>
      </c>
      <c r="E44" s="13">
        <v>810</v>
      </c>
      <c r="F44" s="10">
        <v>1</v>
      </c>
      <c r="G44" s="12" t="str">
        <f t="shared" si="4"/>
        <v>ida e volta</v>
      </c>
      <c r="H44" s="13">
        <v>810</v>
      </c>
      <c r="I44" s="13">
        <f t="shared" si="5"/>
        <v>1620</v>
      </c>
      <c r="J44" s="27"/>
      <c r="K44" s="9"/>
      <c r="M44" s="76" t="s">
        <v>18</v>
      </c>
      <c r="N44" s="69">
        <v>43503</v>
      </c>
      <c r="O44" s="66" t="s">
        <v>16</v>
      </c>
      <c r="P44" s="66">
        <v>1</v>
      </c>
      <c r="Q44" s="60">
        <v>810</v>
      </c>
      <c r="R44" s="66"/>
      <c r="S44" s="66" t="str">
        <f t="shared" si="6"/>
        <v>--</v>
      </c>
      <c r="T44" s="60">
        <v>0</v>
      </c>
      <c r="U44" s="60">
        <f t="shared" si="7"/>
        <v>810</v>
      </c>
      <c r="V44" s="139">
        <v>43476</v>
      </c>
      <c r="W44" s="59"/>
      <c r="X44" s="59"/>
      <c r="Y44" s="59"/>
      <c r="Z44" s="59"/>
      <c r="AA44" s="59"/>
      <c r="AB44" s="95"/>
      <c r="AC44" s="104"/>
      <c r="AD44" s="108"/>
      <c r="AE44" s="109"/>
      <c r="AF44" s="110"/>
    </row>
    <row r="45" spans="1:32">
      <c r="A45" s="12" t="s">
        <v>19</v>
      </c>
      <c r="B45" s="11">
        <v>43504</v>
      </c>
      <c r="C45" s="12" t="s">
        <v>21</v>
      </c>
      <c r="D45" s="10">
        <v>1</v>
      </c>
      <c r="E45" s="13">
        <v>405</v>
      </c>
      <c r="F45" s="10">
        <v>1</v>
      </c>
      <c r="G45" s="12" t="str">
        <f t="shared" si="4"/>
        <v>ida e volta</v>
      </c>
      <c r="H45" s="13">
        <v>69.5</v>
      </c>
      <c r="I45" s="13">
        <f t="shared" si="5"/>
        <v>474.5</v>
      </c>
      <c r="J45" s="27"/>
      <c r="K45" s="9"/>
      <c r="M45" s="76" t="s">
        <v>19</v>
      </c>
      <c r="N45" s="69">
        <v>43504</v>
      </c>
      <c r="O45" s="66" t="s">
        <v>155</v>
      </c>
      <c r="P45" s="66">
        <v>1</v>
      </c>
      <c r="Q45" s="60">
        <v>810</v>
      </c>
      <c r="R45" s="66">
        <v>1</v>
      </c>
      <c r="S45" s="66" t="str">
        <f t="shared" si="6"/>
        <v>ida e volta</v>
      </c>
      <c r="T45" s="60">
        <v>444.14</v>
      </c>
      <c r="U45" s="60">
        <f t="shared" si="7"/>
        <v>1254.1399999999999</v>
      </c>
      <c r="V45" s="139">
        <v>43476</v>
      </c>
      <c r="W45" s="59"/>
      <c r="X45" s="59"/>
      <c r="Y45" s="59"/>
      <c r="Z45" s="59"/>
      <c r="AA45" s="59"/>
      <c r="AB45" s="95">
        <v>405</v>
      </c>
      <c r="AC45" s="104"/>
      <c r="AD45" s="108"/>
      <c r="AE45" s="109"/>
      <c r="AF45" s="110"/>
    </row>
    <row r="46" spans="1:32">
      <c r="A46" s="12" t="s">
        <v>20</v>
      </c>
      <c r="B46" s="11">
        <v>43505</v>
      </c>
      <c r="C46" s="12" t="s">
        <v>21</v>
      </c>
      <c r="D46" s="10">
        <v>1</v>
      </c>
      <c r="E46" s="13">
        <v>405</v>
      </c>
      <c r="F46" s="10">
        <v>1</v>
      </c>
      <c r="G46" s="12" t="str">
        <f t="shared" si="4"/>
        <v>ida e volta</v>
      </c>
      <c r="H46" s="13">
        <v>69.5</v>
      </c>
      <c r="I46" s="13">
        <f t="shared" si="5"/>
        <v>474.5</v>
      </c>
      <c r="J46" s="27"/>
      <c r="K46" s="9"/>
      <c r="M46" s="30" t="s">
        <v>20</v>
      </c>
      <c r="N46" s="69">
        <v>43505</v>
      </c>
      <c r="O46" s="66" t="s">
        <v>21</v>
      </c>
      <c r="P46" s="66">
        <v>1</v>
      </c>
      <c r="Q46" s="60">
        <v>405</v>
      </c>
      <c r="R46" s="66">
        <v>1</v>
      </c>
      <c r="S46" s="66" t="str">
        <f t="shared" si="6"/>
        <v>ida e volta</v>
      </c>
      <c r="T46" s="60">
        <v>69.5</v>
      </c>
      <c r="U46" s="60">
        <f t="shared" si="7"/>
        <v>474.5</v>
      </c>
      <c r="V46" s="139">
        <v>43476</v>
      </c>
      <c r="W46" s="57"/>
      <c r="X46" s="57"/>
      <c r="Y46" s="57"/>
      <c r="Z46" s="57"/>
      <c r="AA46" s="57"/>
      <c r="AB46" s="95"/>
      <c r="AC46" s="106">
        <v>405</v>
      </c>
      <c r="AD46" s="108"/>
      <c r="AE46" s="109"/>
      <c r="AF46" s="110"/>
    </row>
    <row r="47" spans="1:32">
      <c r="A47" s="18" t="s">
        <v>22</v>
      </c>
      <c r="B47" s="17">
        <v>43506</v>
      </c>
      <c r="C47" s="16"/>
      <c r="D47" s="16"/>
      <c r="E47" s="19">
        <v>0</v>
      </c>
      <c r="F47" s="16"/>
      <c r="G47" s="18" t="str">
        <f t="shared" si="4"/>
        <v>--</v>
      </c>
      <c r="H47" s="19">
        <v>0</v>
      </c>
      <c r="I47" s="19">
        <f t="shared" si="5"/>
        <v>0</v>
      </c>
      <c r="J47" s="27"/>
      <c r="K47" s="9"/>
      <c r="M47" s="75" t="s">
        <v>22</v>
      </c>
      <c r="N47" s="70">
        <v>43506</v>
      </c>
      <c r="O47" s="71"/>
      <c r="P47" s="71"/>
      <c r="Q47" s="72">
        <v>0</v>
      </c>
      <c r="R47" s="71"/>
      <c r="S47" s="71" t="str">
        <f t="shared" si="6"/>
        <v>--</v>
      </c>
      <c r="T47" s="72">
        <v>0</v>
      </c>
      <c r="U47" s="72">
        <f t="shared" si="7"/>
        <v>0</v>
      </c>
      <c r="V47" s="120"/>
      <c r="W47" s="57"/>
      <c r="X47" s="57"/>
      <c r="Y47" s="57"/>
      <c r="Z47" s="57"/>
      <c r="AA47" s="57"/>
      <c r="AB47" s="95"/>
      <c r="AC47" s="104"/>
      <c r="AD47" s="108"/>
      <c r="AE47" s="109"/>
      <c r="AF47" s="110"/>
    </row>
    <row r="48" spans="1:32">
      <c r="A48" s="12" t="s">
        <v>23</v>
      </c>
      <c r="B48" s="11">
        <v>43507</v>
      </c>
      <c r="C48" s="12" t="s">
        <v>21</v>
      </c>
      <c r="D48" s="10">
        <v>1</v>
      </c>
      <c r="E48" s="13">
        <v>405</v>
      </c>
      <c r="F48" s="10">
        <v>1</v>
      </c>
      <c r="G48" s="12" t="str">
        <f t="shared" si="4"/>
        <v>ida e volta</v>
      </c>
      <c r="H48" s="13">
        <v>69.5</v>
      </c>
      <c r="I48" s="13">
        <f t="shared" si="5"/>
        <v>474.5</v>
      </c>
      <c r="J48" s="27"/>
      <c r="K48" s="9"/>
      <c r="M48" s="76" t="s">
        <v>23</v>
      </c>
      <c r="N48" s="69">
        <v>43507</v>
      </c>
      <c r="O48" s="66" t="s">
        <v>72</v>
      </c>
      <c r="P48" s="66">
        <v>1</v>
      </c>
      <c r="Q48" s="60">
        <v>810</v>
      </c>
      <c r="R48" s="66"/>
      <c r="S48" s="66" t="str">
        <f t="shared" si="6"/>
        <v>--</v>
      </c>
      <c r="T48" s="60">
        <v>0</v>
      </c>
      <c r="U48" s="60">
        <f t="shared" si="7"/>
        <v>810</v>
      </c>
      <c r="V48" s="142">
        <v>43483</v>
      </c>
      <c r="W48" s="59"/>
      <c r="X48" s="59"/>
      <c r="Y48" s="59"/>
      <c r="Z48" s="59"/>
      <c r="AA48" s="59"/>
      <c r="AB48" s="95"/>
      <c r="AC48" s="104"/>
      <c r="AD48" s="108"/>
      <c r="AE48" s="109"/>
      <c r="AF48" s="110"/>
    </row>
    <row r="49" spans="1:32">
      <c r="A49" s="12" t="s">
        <v>13</v>
      </c>
      <c r="B49" s="11">
        <v>43508</v>
      </c>
      <c r="C49" s="12" t="s">
        <v>16</v>
      </c>
      <c r="D49" s="10">
        <v>1</v>
      </c>
      <c r="E49" s="13">
        <v>810</v>
      </c>
      <c r="F49" s="10">
        <v>1</v>
      </c>
      <c r="G49" s="12" t="str">
        <f t="shared" si="4"/>
        <v>ida e volta</v>
      </c>
      <c r="H49" s="13">
        <v>888.29</v>
      </c>
      <c r="I49" s="13">
        <f t="shared" si="5"/>
        <v>1698.29</v>
      </c>
      <c r="J49" s="27"/>
      <c r="K49" s="9"/>
      <c r="M49" s="30" t="s">
        <v>13</v>
      </c>
      <c r="N49" s="69">
        <v>43508</v>
      </c>
      <c r="O49" s="66" t="s">
        <v>16</v>
      </c>
      <c r="P49" s="66">
        <v>1</v>
      </c>
      <c r="Q49" s="60">
        <v>810</v>
      </c>
      <c r="R49" s="66">
        <v>1</v>
      </c>
      <c r="S49" s="66" t="str">
        <f t="shared" si="6"/>
        <v>ida e volta</v>
      </c>
      <c r="T49" s="60">
        <v>888.29</v>
      </c>
      <c r="U49" s="60">
        <f t="shared" si="7"/>
        <v>1698.29</v>
      </c>
      <c r="V49" s="142">
        <v>43483</v>
      </c>
      <c r="W49" s="57"/>
      <c r="X49" s="57"/>
      <c r="Y49" s="57"/>
      <c r="Z49" s="57"/>
      <c r="AA49" s="57"/>
      <c r="AB49" s="95"/>
      <c r="AC49" s="104"/>
      <c r="AD49" s="108"/>
      <c r="AE49" s="109"/>
      <c r="AF49" s="110"/>
    </row>
    <row r="50" spans="1:32">
      <c r="A50" s="12" t="s">
        <v>15</v>
      </c>
      <c r="B50" s="11">
        <v>43509</v>
      </c>
      <c r="C50" s="12" t="s">
        <v>16</v>
      </c>
      <c r="D50" s="10">
        <v>1</v>
      </c>
      <c r="E50" s="13">
        <v>810</v>
      </c>
      <c r="F50" s="10"/>
      <c r="G50" s="12" t="str">
        <f t="shared" si="4"/>
        <v>--</v>
      </c>
      <c r="H50" s="13">
        <v>0</v>
      </c>
      <c r="I50" s="13">
        <f t="shared" si="5"/>
        <v>810</v>
      </c>
      <c r="J50" s="27"/>
      <c r="K50" s="9"/>
      <c r="M50" s="30" t="s">
        <v>15</v>
      </c>
      <c r="N50" s="69">
        <v>43509</v>
      </c>
      <c r="O50" s="66" t="s">
        <v>16</v>
      </c>
      <c r="P50" s="66">
        <v>1</v>
      </c>
      <c r="Q50" s="60">
        <v>810</v>
      </c>
      <c r="R50" s="66"/>
      <c r="S50" s="66" t="str">
        <f t="shared" si="6"/>
        <v>--</v>
      </c>
      <c r="T50" s="60">
        <v>0</v>
      </c>
      <c r="U50" s="60">
        <f t="shared" si="7"/>
        <v>810</v>
      </c>
      <c r="V50" s="142">
        <v>43483</v>
      </c>
      <c r="W50" s="57"/>
      <c r="X50" s="57"/>
      <c r="Y50" s="57"/>
      <c r="Z50" s="57"/>
      <c r="AA50" s="57"/>
      <c r="AB50" s="95"/>
      <c r="AC50" s="104"/>
      <c r="AD50" s="108"/>
      <c r="AE50" s="109"/>
      <c r="AF50" s="110"/>
    </row>
    <row r="51" spans="1:32">
      <c r="A51" s="12" t="s">
        <v>18</v>
      </c>
      <c r="B51" s="11">
        <v>43510</v>
      </c>
      <c r="C51" s="12" t="s">
        <v>16</v>
      </c>
      <c r="D51" s="10">
        <v>1</v>
      </c>
      <c r="E51" s="13">
        <v>810</v>
      </c>
      <c r="F51" s="10"/>
      <c r="G51" s="12" t="str">
        <f t="shared" si="4"/>
        <v>--</v>
      </c>
      <c r="H51" s="13">
        <v>0</v>
      </c>
      <c r="I51" s="13">
        <f t="shared" si="5"/>
        <v>810</v>
      </c>
      <c r="J51" s="27"/>
      <c r="K51" s="9"/>
      <c r="M51" s="30" t="s">
        <v>18</v>
      </c>
      <c r="N51" s="69">
        <v>43510</v>
      </c>
      <c r="O51" s="66" t="s">
        <v>16</v>
      </c>
      <c r="P51" s="66">
        <v>1</v>
      </c>
      <c r="Q51" s="60">
        <v>810</v>
      </c>
      <c r="R51" s="66"/>
      <c r="S51" s="66" t="str">
        <f t="shared" si="6"/>
        <v>--</v>
      </c>
      <c r="T51" s="60">
        <v>0</v>
      </c>
      <c r="U51" s="60">
        <f t="shared" si="7"/>
        <v>810</v>
      </c>
      <c r="V51" s="142">
        <v>43483</v>
      </c>
      <c r="W51" s="57"/>
      <c r="X51" s="57"/>
      <c r="Y51" s="57"/>
      <c r="Z51" s="57"/>
      <c r="AA51" s="57"/>
      <c r="AB51" s="95"/>
      <c r="AC51" s="104"/>
      <c r="AD51" s="108"/>
      <c r="AE51" s="109"/>
      <c r="AF51" s="110"/>
    </row>
    <row r="52" spans="1:32">
      <c r="A52" s="12" t="s">
        <v>19</v>
      </c>
      <c r="B52" s="11">
        <v>43511</v>
      </c>
      <c r="C52" s="12" t="s">
        <v>21</v>
      </c>
      <c r="D52" s="10">
        <v>1</v>
      </c>
      <c r="E52" s="13">
        <v>405</v>
      </c>
      <c r="F52" s="10">
        <v>1</v>
      </c>
      <c r="G52" s="12" t="str">
        <f t="shared" si="4"/>
        <v>ida e volta</v>
      </c>
      <c r="H52" s="13">
        <v>69.5</v>
      </c>
      <c r="I52" s="13">
        <f t="shared" si="5"/>
        <v>474.5</v>
      </c>
      <c r="J52" s="27"/>
      <c r="K52" s="9"/>
      <c r="M52" s="76" t="s">
        <v>19</v>
      </c>
      <c r="N52" s="69">
        <v>43511</v>
      </c>
      <c r="O52" s="66" t="s">
        <v>16</v>
      </c>
      <c r="P52" s="66">
        <v>1</v>
      </c>
      <c r="Q52" s="60">
        <v>810</v>
      </c>
      <c r="R52" s="66"/>
      <c r="S52" s="66" t="str">
        <f t="shared" si="6"/>
        <v>--</v>
      </c>
      <c r="T52" s="60">
        <v>0</v>
      </c>
      <c r="U52" s="60">
        <f t="shared" si="7"/>
        <v>810</v>
      </c>
      <c r="V52" s="142">
        <v>43483</v>
      </c>
      <c r="W52" s="59"/>
      <c r="X52" s="59"/>
      <c r="Y52" s="59"/>
      <c r="Z52" s="59"/>
      <c r="AA52" s="59"/>
      <c r="AB52" s="95">
        <v>405</v>
      </c>
      <c r="AC52" s="104"/>
      <c r="AD52" s="108"/>
      <c r="AE52" s="109"/>
      <c r="AF52" s="110"/>
    </row>
    <row r="53" spans="1:32">
      <c r="A53" s="12" t="s">
        <v>20</v>
      </c>
      <c r="B53" s="11">
        <v>43512</v>
      </c>
      <c r="C53" s="10" t="s">
        <v>36</v>
      </c>
      <c r="D53" s="10">
        <v>1</v>
      </c>
      <c r="E53" s="13">
        <v>810</v>
      </c>
      <c r="F53" s="10">
        <v>1</v>
      </c>
      <c r="G53" s="12" t="str">
        <f t="shared" si="4"/>
        <v>ida e volta</v>
      </c>
      <c r="H53" s="13">
        <v>888.29</v>
      </c>
      <c r="I53" s="13">
        <f t="shared" si="5"/>
        <v>1698.29</v>
      </c>
      <c r="J53" s="27"/>
      <c r="K53" s="9"/>
      <c r="M53" s="30" t="s">
        <v>20</v>
      </c>
      <c r="N53" s="69">
        <v>43512</v>
      </c>
      <c r="O53" s="66" t="s">
        <v>36</v>
      </c>
      <c r="P53" s="66">
        <v>1</v>
      </c>
      <c r="Q53" s="60">
        <v>810</v>
      </c>
      <c r="R53" s="66">
        <v>1</v>
      </c>
      <c r="S53" s="66" t="str">
        <f t="shared" si="6"/>
        <v>ida e volta</v>
      </c>
      <c r="T53" s="60">
        <v>888.29</v>
      </c>
      <c r="U53" s="60">
        <f t="shared" si="7"/>
        <v>1698.29</v>
      </c>
      <c r="V53" s="142">
        <v>43483</v>
      </c>
      <c r="W53" s="57" t="s">
        <v>156</v>
      </c>
      <c r="X53" s="57"/>
      <c r="Y53" s="57">
        <f>T53</f>
        <v>888.29</v>
      </c>
      <c r="Z53" s="57"/>
      <c r="AA53" s="57"/>
      <c r="AB53" s="95"/>
      <c r="AC53" s="104"/>
      <c r="AD53" s="108"/>
      <c r="AE53" s="109"/>
      <c r="AF53" s="110"/>
    </row>
    <row r="54" spans="1:32">
      <c r="A54" s="18" t="s">
        <v>22</v>
      </c>
      <c r="B54" s="17">
        <v>43513</v>
      </c>
      <c r="C54" s="16" t="s">
        <v>36</v>
      </c>
      <c r="D54" s="16">
        <v>1</v>
      </c>
      <c r="E54" s="19">
        <v>810</v>
      </c>
      <c r="F54" s="16"/>
      <c r="G54" s="18" t="str">
        <f t="shared" si="4"/>
        <v>--</v>
      </c>
      <c r="H54" s="19">
        <v>0</v>
      </c>
      <c r="I54" s="19">
        <f t="shared" si="5"/>
        <v>810</v>
      </c>
      <c r="J54" s="27"/>
      <c r="K54" s="9"/>
      <c r="M54" s="75" t="s">
        <v>22</v>
      </c>
      <c r="N54" s="70">
        <v>43513</v>
      </c>
      <c r="O54" s="66" t="s">
        <v>36</v>
      </c>
      <c r="P54" s="71">
        <v>1</v>
      </c>
      <c r="Q54" s="72">
        <v>810</v>
      </c>
      <c r="R54" s="71"/>
      <c r="S54" s="71" t="str">
        <f t="shared" si="6"/>
        <v>--</v>
      </c>
      <c r="T54" s="72">
        <v>0</v>
      </c>
      <c r="U54" s="72">
        <f t="shared" si="7"/>
        <v>810</v>
      </c>
      <c r="V54" s="142">
        <v>43483</v>
      </c>
      <c r="W54" s="57"/>
      <c r="X54" s="57"/>
      <c r="Y54" s="57"/>
      <c r="Z54" s="57"/>
      <c r="AA54" s="57"/>
      <c r="AB54" s="95"/>
      <c r="AC54" s="104"/>
      <c r="AD54" s="108"/>
      <c r="AE54" s="109"/>
      <c r="AF54" s="110"/>
    </row>
    <row r="55" spans="1:32">
      <c r="A55" s="12" t="s">
        <v>23</v>
      </c>
      <c r="B55" s="11">
        <v>43514</v>
      </c>
      <c r="C55" s="10" t="s">
        <v>36</v>
      </c>
      <c r="D55" s="10">
        <v>1</v>
      </c>
      <c r="E55" s="13">
        <v>810</v>
      </c>
      <c r="F55" s="10"/>
      <c r="G55" s="12" t="str">
        <f t="shared" si="4"/>
        <v>--</v>
      </c>
      <c r="H55" s="13">
        <v>0</v>
      </c>
      <c r="I55" s="13">
        <f t="shared" si="5"/>
        <v>810</v>
      </c>
      <c r="J55" s="27"/>
      <c r="K55" s="9"/>
      <c r="M55" s="30" t="s">
        <v>23</v>
      </c>
      <c r="N55" s="69">
        <v>43514</v>
      </c>
      <c r="O55" s="66" t="s">
        <v>36</v>
      </c>
      <c r="P55" s="66">
        <v>1</v>
      </c>
      <c r="Q55" s="60">
        <v>810</v>
      </c>
      <c r="R55" s="66"/>
      <c r="S55" s="66" t="str">
        <f t="shared" si="6"/>
        <v>--</v>
      </c>
      <c r="T55" s="60">
        <v>0</v>
      </c>
      <c r="U55" s="60">
        <f t="shared" si="7"/>
        <v>810</v>
      </c>
      <c r="V55" s="142">
        <v>43483</v>
      </c>
      <c r="W55" s="57"/>
      <c r="X55" s="57"/>
      <c r="Y55" s="57"/>
      <c r="Z55" s="57"/>
      <c r="AA55" s="57"/>
      <c r="AB55" s="95"/>
      <c r="AC55" s="104"/>
      <c r="AD55" s="108"/>
      <c r="AE55" s="109"/>
      <c r="AF55" s="110"/>
    </row>
    <row r="56" spans="1:32">
      <c r="A56" s="12" t="s">
        <v>13</v>
      </c>
      <c r="B56" s="11">
        <v>43515</v>
      </c>
      <c r="C56" s="10" t="s">
        <v>36</v>
      </c>
      <c r="D56" s="10">
        <v>1</v>
      </c>
      <c r="E56" s="13">
        <v>810</v>
      </c>
      <c r="F56" s="10"/>
      <c r="G56" s="12" t="str">
        <f t="shared" si="4"/>
        <v>--</v>
      </c>
      <c r="H56" s="13">
        <v>0</v>
      </c>
      <c r="I56" s="13">
        <f t="shared" si="5"/>
        <v>810</v>
      </c>
      <c r="J56" s="27"/>
      <c r="K56" s="9"/>
      <c r="M56" s="30" t="s">
        <v>13</v>
      </c>
      <c r="N56" s="69">
        <v>43515</v>
      </c>
      <c r="O56" s="66" t="s">
        <v>36</v>
      </c>
      <c r="P56" s="66">
        <v>1</v>
      </c>
      <c r="Q56" s="60">
        <v>810</v>
      </c>
      <c r="R56" s="66"/>
      <c r="S56" s="66" t="str">
        <f t="shared" si="6"/>
        <v>--</v>
      </c>
      <c r="T56" s="60">
        <v>0</v>
      </c>
      <c r="U56" s="60">
        <f t="shared" si="7"/>
        <v>810</v>
      </c>
      <c r="V56" s="142">
        <v>43483</v>
      </c>
      <c r="W56" s="57"/>
      <c r="X56" s="57"/>
      <c r="Y56" s="57"/>
      <c r="Z56" s="57"/>
      <c r="AA56" s="57"/>
      <c r="AB56" s="95"/>
      <c r="AC56" s="104"/>
      <c r="AD56" s="108"/>
      <c r="AE56" s="109"/>
      <c r="AF56" s="110"/>
    </row>
    <row r="57" spans="1:32">
      <c r="A57" s="12" t="s">
        <v>15</v>
      </c>
      <c r="B57" s="11">
        <v>43516</v>
      </c>
      <c r="C57" s="12" t="s">
        <v>16</v>
      </c>
      <c r="D57" s="10">
        <v>1</v>
      </c>
      <c r="E57" s="13">
        <v>810</v>
      </c>
      <c r="F57" s="10"/>
      <c r="G57" s="12" t="str">
        <f t="shared" si="4"/>
        <v>--</v>
      </c>
      <c r="H57" s="13">
        <v>0</v>
      </c>
      <c r="I57" s="13">
        <f t="shared" si="5"/>
        <v>810</v>
      </c>
      <c r="J57" s="27"/>
      <c r="K57" s="9"/>
      <c r="M57" s="30" t="s">
        <v>15</v>
      </c>
      <c r="N57" s="69">
        <v>43516</v>
      </c>
      <c r="O57" s="66" t="s">
        <v>16</v>
      </c>
      <c r="P57" s="66">
        <v>1</v>
      </c>
      <c r="Q57" s="60">
        <v>810</v>
      </c>
      <c r="R57" s="66"/>
      <c r="S57" s="66" t="str">
        <f t="shared" si="6"/>
        <v>--</v>
      </c>
      <c r="T57" s="60">
        <v>0</v>
      </c>
      <c r="U57" s="60">
        <f t="shared" si="7"/>
        <v>810</v>
      </c>
      <c r="V57" s="142">
        <v>43483</v>
      </c>
      <c r="W57" s="57"/>
      <c r="X57" s="57"/>
      <c r="Y57" s="57"/>
      <c r="Z57" s="57"/>
      <c r="AA57" s="57"/>
      <c r="AB57" s="95"/>
      <c r="AC57" s="104"/>
      <c r="AD57" s="108"/>
      <c r="AE57" s="109"/>
      <c r="AF57" s="110"/>
    </row>
    <row r="58" spans="1:32">
      <c r="A58" s="12" t="s">
        <v>18</v>
      </c>
      <c r="B58" s="11">
        <v>43517</v>
      </c>
      <c r="C58" s="12" t="s">
        <v>157</v>
      </c>
      <c r="D58" s="10">
        <v>1</v>
      </c>
      <c r="E58" s="13">
        <v>810</v>
      </c>
      <c r="F58" s="10"/>
      <c r="G58" s="12" t="str">
        <f t="shared" si="4"/>
        <v>--</v>
      </c>
      <c r="H58" s="13">
        <v>0</v>
      </c>
      <c r="I58" s="13">
        <f t="shared" si="5"/>
        <v>810</v>
      </c>
      <c r="J58" s="27"/>
      <c r="K58" s="9"/>
      <c r="M58" s="30" t="s">
        <v>18</v>
      </c>
      <c r="N58" s="69">
        <v>43517</v>
      </c>
      <c r="O58" s="66" t="s">
        <v>157</v>
      </c>
      <c r="P58" s="66">
        <v>1</v>
      </c>
      <c r="Q58" s="60">
        <v>810</v>
      </c>
      <c r="R58" s="66"/>
      <c r="S58" s="66" t="str">
        <f t="shared" si="6"/>
        <v>--</v>
      </c>
      <c r="T58" s="60">
        <v>0</v>
      </c>
      <c r="U58" s="60">
        <f t="shared" si="7"/>
        <v>810</v>
      </c>
      <c r="V58" s="142">
        <v>43483</v>
      </c>
      <c r="W58" s="57"/>
      <c r="X58" s="57"/>
      <c r="Y58" s="57"/>
      <c r="Z58" s="57"/>
      <c r="AA58" s="57"/>
      <c r="AB58" s="95"/>
      <c r="AC58" s="104"/>
      <c r="AD58" s="108"/>
      <c r="AE58" s="109"/>
      <c r="AF58" s="110"/>
    </row>
    <row r="59" spans="1:32">
      <c r="A59" s="12" t="s">
        <v>19</v>
      </c>
      <c r="B59" s="11">
        <v>43518</v>
      </c>
      <c r="C59" s="12" t="s">
        <v>16</v>
      </c>
      <c r="D59" s="10">
        <v>1</v>
      </c>
      <c r="E59" s="13">
        <v>810</v>
      </c>
      <c r="F59" s="10"/>
      <c r="G59" s="12" t="str">
        <f t="shared" si="4"/>
        <v>--</v>
      </c>
      <c r="H59" s="13">
        <v>0</v>
      </c>
      <c r="I59" s="13">
        <f t="shared" si="5"/>
        <v>810</v>
      </c>
      <c r="J59" s="27"/>
      <c r="K59" s="9"/>
      <c r="M59" s="76" t="s">
        <v>19</v>
      </c>
      <c r="N59" s="69">
        <v>43518</v>
      </c>
      <c r="O59" s="66" t="s">
        <v>158</v>
      </c>
      <c r="P59" s="66">
        <v>1</v>
      </c>
      <c r="Q59" s="60">
        <v>810</v>
      </c>
      <c r="R59" s="66">
        <v>1</v>
      </c>
      <c r="S59" s="66" t="str">
        <f t="shared" si="6"/>
        <v>ida e volta</v>
      </c>
      <c r="T59" s="60">
        <v>810</v>
      </c>
      <c r="U59" s="60">
        <f t="shared" si="7"/>
        <v>1620</v>
      </c>
      <c r="V59" s="143"/>
      <c r="W59" s="59"/>
      <c r="X59" s="59"/>
      <c r="Y59" s="59"/>
      <c r="Z59" s="59"/>
      <c r="AA59" s="59"/>
      <c r="AB59" s="95">
        <v>405</v>
      </c>
      <c r="AC59" s="104"/>
      <c r="AD59" s="108"/>
      <c r="AE59" s="109"/>
      <c r="AF59" s="110"/>
    </row>
    <row r="60" spans="1:32">
      <c r="A60" s="12" t="s">
        <v>20</v>
      </c>
      <c r="B60" s="11">
        <v>43519</v>
      </c>
      <c r="C60" s="12" t="s">
        <v>21</v>
      </c>
      <c r="D60" s="10">
        <v>1</v>
      </c>
      <c r="E60" s="13">
        <v>405</v>
      </c>
      <c r="F60" s="10">
        <v>1</v>
      </c>
      <c r="G60" s="12" t="str">
        <f t="shared" si="4"/>
        <v>ida e volta</v>
      </c>
      <c r="H60" s="13">
        <v>69.5</v>
      </c>
      <c r="I60" s="13">
        <f t="shared" si="5"/>
        <v>474.5</v>
      </c>
      <c r="J60" s="27"/>
      <c r="K60" s="9"/>
      <c r="M60" s="30" t="s">
        <v>20</v>
      </c>
      <c r="N60" s="69">
        <v>43519</v>
      </c>
      <c r="O60" s="66" t="s">
        <v>21</v>
      </c>
      <c r="P60" s="66">
        <v>1</v>
      </c>
      <c r="Q60" s="60">
        <v>405</v>
      </c>
      <c r="R60" s="66">
        <v>1</v>
      </c>
      <c r="S60" s="66" t="str">
        <f t="shared" si="6"/>
        <v>ida e volta</v>
      </c>
      <c r="T60" s="60">
        <v>69.5</v>
      </c>
      <c r="U60" s="60">
        <f t="shared" si="7"/>
        <v>474.5</v>
      </c>
      <c r="V60" s="142">
        <v>43483</v>
      </c>
      <c r="W60" s="57"/>
      <c r="X60" s="57"/>
      <c r="Y60" s="57"/>
      <c r="Z60" s="57"/>
      <c r="AA60" s="57"/>
      <c r="AB60" s="95"/>
      <c r="AC60" s="106">
        <v>405</v>
      </c>
      <c r="AD60" s="108"/>
      <c r="AE60" s="114">
        <v>12998.38</v>
      </c>
      <c r="AF60" s="110"/>
    </row>
    <row r="61" spans="1:32">
      <c r="A61" s="18" t="s">
        <v>22</v>
      </c>
      <c r="B61" s="17">
        <v>43520</v>
      </c>
      <c r="C61" s="16"/>
      <c r="D61" s="16"/>
      <c r="E61" s="19">
        <v>0</v>
      </c>
      <c r="F61" s="16"/>
      <c r="G61" s="18" t="str">
        <f t="shared" si="4"/>
        <v>--</v>
      </c>
      <c r="H61" s="19">
        <v>0</v>
      </c>
      <c r="I61" s="19">
        <f t="shared" si="5"/>
        <v>0</v>
      </c>
      <c r="J61" s="27"/>
      <c r="K61" s="9"/>
      <c r="M61" s="75" t="s">
        <v>22</v>
      </c>
      <c r="N61" s="77">
        <v>43520</v>
      </c>
      <c r="O61" s="20"/>
      <c r="P61" s="20"/>
      <c r="Q61" s="49">
        <v>0</v>
      </c>
      <c r="R61" s="20"/>
      <c r="S61" s="20" t="str">
        <f t="shared" si="6"/>
        <v>--</v>
      </c>
      <c r="T61" s="49">
        <v>0</v>
      </c>
      <c r="U61" s="49">
        <f t="shared" si="7"/>
        <v>0</v>
      </c>
      <c r="V61" s="120"/>
      <c r="W61" s="57"/>
      <c r="X61" s="57"/>
      <c r="Y61" s="57"/>
      <c r="Z61" s="57"/>
      <c r="AA61" s="57"/>
      <c r="AB61" s="95"/>
      <c r="AC61" s="104"/>
      <c r="AD61" s="108"/>
      <c r="AE61" s="114">
        <v>11378.38</v>
      </c>
      <c r="AF61" s="110"/>
    </row>
    <row r="62" spans="1:32">
      <c r="A62" s="12" t="s">
        <v>23</v>
      </c>
      <c r="B62" s="11">
        <v>43521</v>
      </c>
      <c r="C62" s="12" t="s">
        <v>16</v>
      </c>
      <c r="D62" s="10">
        <v>1</v>
      </c>
      <c r="E62" s="13">
        <v>810</v>
      </c>
      <c r="F62" s="10">
        <v>1</v>
      </c>
      <c r="G62" s="12" t="str">
        <f t="shared" si="4"/>
        <v>ida e volta</v>
      </c>
      <c r="H62" s="13">
        <v>444.14</v>
      </c>
      <c r="I62" s="13">
        <f t="shared" si="5"/>
        <v>1254.1399999999999</v>
      </c>
      <c r="J62" s="27"/>
      <c r="K62" s="9"/>
      <c r="M62" s="30" t="s">
        <v>23</v>
      </c>
      <c r="N62" s="69">
        <v>43521</v>
      </c>
      <c r="O62" s="66" t="s">
        <v>16</v>
      </c>
      <c r="P62" s="66">
        <v>1</v>
      </c>
      <c r="Q62" s="60">
        <v>810</v>
      </c>
      <c r="R62" s="66">
        <v>1</v>
      </c>
      <c r="S62" s="66" t="str">
        <f t="shared" si="6"/>
        <v>ida e volta</v>
      </c>
      <c r="T62" s="60">
        <v>888.29</v>
      </c>
      <c r="U62" s="60">
        <f t="shared" si="7"/>
        <v>1698.29</v>
      </c>
      <c r="V62" s="144">
        <v>43490</v>
      </c>
      <c r="W62" s="57"/>
      <c r="X62" s="57"/>
      <c r="Y62" s="57"/>
      <c r="Z62" s="57"/>
      <c r="AA62" s="57"/>
      <c r="AB62" s="95">
        <v>405</v>
      </c>
      <c r="AC62" s="104"/>
      <c r="AD62" s="108"/>
      <c r="AE62" s="114">
        <v>12089.18</v>
      </c>
      <c r="AF62" s="110"/>
    </row>
    <row r="63" spans="1:32">
      <c r="A63" s="12" t="s">
        <v>13</v>
      </c>
      <c r="B63" s="11">
        <v>43522</v>
      </c>
      <c r="C63" s="10" t="s">
        <v>38</v>
      </c>
      <c r="D63" s="10">
        <v>1</v>
      </c>
      <c r="E63" s="13">
        <v>810</v>
      </c>
      <c r="F63" s="10">
        <v>1</v>
      </c>
      <c r="G63" s="12" t="str">
        <f t="shared" si="4"/>
        <v>ida e volta</v>
      </c>
      <c r="H63" s="13">
        <v>810</v>
      </c>
      <c r="I63" s="13">
        <f t="shared" si="5"/>
        <v>1620</v>
      </c>
      <c r="J63" s="27"/>
      <c r="K63" s="9"/>
      <c r="M63" s="76" t="s">
        <v>13</v>
      </c>
      <c r="N63" s="69">
        <v>43522</v>
      </c>
      <c r="O63" s="66" t="s">
        <v>159</v>
      </c>
      <c r="P63" s="66">
        <v>1</v>
      </c>
      <c r="Q63" s="60">
        <v>405</v>
      </c>
      <c r="R63" s="66">
        <v>1</v>
      </c>
      <c r="S63" s="66" t="str">
        <f t="shared" si="6"/>
        <v>ida e volta</v>
      </c>
      <c r="T63" s="60">
        <v>69.5</v>
      </c>
      <c r="U63" s="60">
        <f t="shared" si="7"/>
        <v>474.5</v>
      </c>
      <c r="V63" s="144">
        <v>43490</v>
      </c>
      <c r="W63" s="59"/>
      <c r="X63" s="59"/>
      <c r="Y63" s="59"/>
      <c r="Z63" s="59"/>
      <c r="AA63" s="59"/>
      <c r="AB63" s="95"/>
      <c r="AC63" s="106">
        <v>405</v>
      </c>
      <c r="AD63" s="108"/>
      <c r="AE63" s="114">
        <v>7879.01</v>
      </c>
      <c r="AF63" s="110"/>
    </row>
    <row r="64" spans="1:32">
      <c r="A64" s="12" t="s">
        <v>15</v>
      </c>
      <c r="B64" s="11">
        <v>43523</v>
      </c>
      <c r="C64" s="12" t="s">
        <v>21</v>
      </c>
      <c r="D64" s="10">
        <v>1</v>
      </c>
      <c r="E64" s="13">
        <v>405</v>
      </c>
      <c r="F64" s="10">
        <v>1</v>
      </c>
      <c r="G64" s="12" t="str">
        <f t="shared" si="4"/>
        <v>ida e volta</v>
      </c>
      <c r="H64" s="13">
        <v>69.5</v>
      </c>
      <c r="I64" s="13">
        <f t="shared" si="5"/>
        <v>474.5</v>
      </c>
      <c r="J64" s="27"/>
      <c r="K64" s="9"/>
      <c r="M64" s="76" t="s">
        <v>15</v>
      </c>
      <c r="N64" s="69">
        <v>43523</v>
      </c>
      <c r="O64" s="66" t="s">
        <v>16</v>
      </c>
      <c r="P64" s="66">
        <v>1</v>
      </c>
      <c r="Q64" s="60">
        <v>810</v>
      </c>
      <c r="R64" s="66"/>
      <c r="S64" s="66" t="str">
        <f t="shared" si="6"/>
        <v>--</v>
      </c>
      <c r="T64" s="60"/>
      <c r="U64" s="60">
        <f t="shared" si="7"/>
        <v>810</v>
      </c>
      <c r="V64" s="144">
        <v>43490</v>
      </c>
      <c r="W64" s="59"/>
      <c r="X64" s="59"/>
      <c r="Y64" s="59"/>
      <c r="Z64" s="59"/>
      <c r="AA64" s="59"/>
      <c r="AB64" s="95"/>
      <c r="AC64" s="104"/>
      <c r="AD64" s="108"/>
      <c r="AE64" s="114">
        <v>6069.33</v>
      </c>
      <c r="AF64" s="110"/>
    </row>
    <row r="65" spans="1:127">
      <c r="A65" s="12" t="s">
        <v>18</v>
      </c>
      <c r="B65" s="11">
        <v>43524</v>
      </c>
      <c r="C65" s="12" t="s">
        <v>16</v>
      </c>
      <c r="D65" s="10">
        <v>1</v>
      </c>
      <c r="E65" s="13">
        <v>810</v>
      </c>
      <c r="F65" s="10">
        <v>1</v>
      </c>
      <c r="G65" s="12" t="str">
        <f t="shared" si="4"/>
        <v>ida e volta</v>
      </c>
      <c r="H65" s="13">
        <v>888.29</v>
      </c>
      <c r="I65" s="13">
        <f t="shared" si="5"/>
        <v>1698.29</v>
      </c>
      <c r="J65" s="27"/>
      <c r="K65" s="9"/>
      <c r="M65" s="30" t="s">
        <v>18</v>
      </c>
      <c r="N65" s="69">
        <v>43524</v>
      </c>
      <c r="O65" s="66" t="s">
        <v>16</v>
      </c>
      <c r="P65" s="66">
        <v>1</v>
      </c>
      <c r="Q65" s="60">
        <v>810</v>
      </c>
      <c r="R65" s="66">
        <v>1</v>
      </c>
      <c r="S65" s="66" t="str">
        <f t="shared" si="6"/>
        <v>ida e volta</v>
      </c>
      <c r="T65" s="60">
        <v>888.29</v>
      </c>
      <c r="U65" s="60">
        <f t="shared" si="7"/>
        <v>1698.29</v>
      </c>
      <c r="V65" s="144">
        <v>43490</v>
      </c>
      <c r="W65" s="57"/>
      <c r="X65" s="57"/>
      <c r="Y65" s="57"/>
      <c r="Z65" s="57"/>
      <c r="AA65" s="57"/>
      <c r="AB65" s="95"/>
      <c r="AC65" s="104"/>
      <c r="AD65" s="108"/>
      <c r="AE65" s="109"/>
      <c r="AF65" s="110"/>
    </row>
    <row r="66" spans="1:127">
      <c r="D66">
        <f>SUM(D38:D65)</f>
        <v>25</v>
      </c>
      <c r="E66" s="28">
        <f>SUM(E36:E65)</f>
        <v>17415</v>
      </c>
      <c r="F66">
        <f>SUM(F36:F65)</f>
        <v>14</v>
      </c>
      <c r="H66" s="28">
        <f>SUM(H36:H65)</f>
        <v>5659.65</v>
      </c>
      <c r="I66" s="28">
        <f>SUM(I36:I65)</f>
        <v>23074.65</v>
      </c>
      <c r="N66" s="66"/>
      <c r="O66" s="66"/>
      <c r="P66" s="66">
        <f>SUM(P38:P65)</f>
        <v>25</v>
      </c>
      <c r="Q66" s="78">
        <f>SUM(Q36:Q65)</f>
        <v>19035</v>
      </c>
      <c r="R66" s="66">
        <f>SUM(R36:R65)</f>
        <v>11</v>
      </c>
      <c r="S66" s="66"/>
      <c r="T66" s="78">
        <f>SUM(T36:T65)</f>
        <v>5662.88</v>
      </c>
      <c r="U66" s="78">
        <f>SUM(U36:U65)</f>
        <v>24697.88</v>
      </c>
      <c r="V66" s="123"/>
      <c r="W66" s="14"/>
      <c r="X66" s="84"/>
      <c r="Y66" s="84"/>
      <c r="Z66" s="84"/>
      <c r="AA66" s="84"/>
      <c r="AB66" s="97"/>
      <c r="AC66" s="104"/>
      <c r="AD66" s="112">
        <v>50414.239999999998</v>
      </c>
      <c r="AE66" s="114">
        <f>AE60+AE61+AE62+AE63+AE64</f>
        <v>50414.280000000006</v>
      </c>
      <c r="AF66" s="110"/>
    </row>
    <row r="67" spans="1:127" ht="23.1" customHeight="1">
      <c r="V67" s="123"/>
      <c r="W67" s="9"/>
      <c r="X67" s="9"/>
      <c r="Y67" s="9"/>
      <c r="Z67" s="9"/>
      <c r="AA67" s="9"/>
      <c r="AB67" s="94"/>
      <c r="AC67" s="104"/>
      <c r="AD67" s="108"/>
      <c r="AE67" s="109"/>
      <c r="AF67" s="110"/>
    </row>
    <row r="68" spans="1:127" ht="52.5" customHeight="1">
      <c r="A68" s="5" t="s">
        <v>1</v>
      </c>
      <c r="B68" s="6" t="s">
        <v>42</v>
      </c>
      <c r="C68" s="5" t="s">
        <v>3</v>
      </c>
      <c r="D68" s="5" t="s">
        <v>4</v>
      </c>
      <c r="E68" s="7" t="s">
        <v>140</v>
      </c>
      <c r="F68" s="5" t="s">
        <v>4</v>
      </c>
      <c r="G68" s="5"/>
      <c r="H68" s="7" t="s">
        <v>141</v>
      </c>
      <c r="I68" s="7" t="s">
        <v>7</v>
      </c>
      <c r="J68" s="29" t="s">
        <v>8</v>
      </c>
      <c r="K68" s="8" t="s">
        <v>9</v>
      </c>
      <c r="M68" s="74" t="s">
        <v>1</v>
      </c>
      <c r="N68" s="6" t="s">
        <v>42</v>
      </c>
      <c r="O68" s="5" t="s">
        <v>3</v>
      </c>
      <c r="P68" s="5" t="s">
        <v>4</v>
      </c>
      <c r="Q68" s="7" t="s">
        <v>140</v>
      </c>
      <c r="R68" s="5" t="s">
        <v>4</v>
      </c>
      <c r="S68" s="5"/>
      <c r="T68" s="7" t="s">
        <v>141</v>
      </c>
      <c r="U68" s="7" t="s">
        <v>7</v>
      </c>
      <c r="V68" s="124" t="s">
        <v>8</v>
      </c>
      <c r="W68" s="83" t="s">
        <v>142</v>
      </c>
      <c r="X68" s="55" t="s">
        <v>143</v>
      </c>
      <c r="Y68" s="55" t="s">
        <v>144</v>
      </c>
      <c r="Z68" s="55" t="s">
        <v>145</v>
      </c>
      <c r="AA68" s="55" t="s">
        <v>146</v>
      </c>
      <c r="AB68" s="92" t="s">
        <v>147</v>
      </c>
      <c r="AC68" s="103" t="s">
        <v>148</v>
      </c>
      <c r="AD68" s="108"/>
      <c r="AE68" s="109"/>
      <c r="AF68" s="110"/>
    </row>
    <row r="69" spans="1:127">
      <c r="A69" s="12" t="s">
        <v>19</v>
      </c>
      <c r="B69" s="11">
        <v>43525</v>
      </c>
      <c r="C69" s="12" t="s">
        <v>16</v>
      </c>
      <c r="D69" s="12">
        <v>1</v>
      </c>
      <c r="E69" s="13">
        <v>810</v>
      </c>
      <c r="F69" s="10"/>
      <c r="G69" s="12" t="str">
        <f t="shared" ref="G69:G99" si="8">IF(F69=1,"ida e volta", "--" )</f>
        <v>--</v>
      </c>
      <c r="H69" s="13">
        <v>0</v>
      </c>
      <c r="I69" s="13">
        <f t="shared" ref="I69:I99" si="9">SUM(H69,E69)</f>
        <v>810</v>
      </c>
      <c r="J69" s="30"/>
      <c r="K69" s="9"/>
      <c r="M69" s="30" t="s">
        <v>19</v>
      </c>
      <c r="N69" s="79">
        <v>43525</v>
      </c>
      <c r="O69" s="9" t="s">
        <v>16</v>
      </c>
      <c r="P69" s="9">
        <v>1</v>
      </c>
      <c r="Q69" s="57">
        <v>810</v>
      </c>
      <c r="R69" s="9"/>
      <c r="S69" s="9" t="str">
        <f t="shared" ref="S69:S99" si="10">IF(R69=1,"ida e volta", "--" )</f>
        <v>--</v>
      </c>
      <c r="T69" s="57">
        <v>0</v>
      </c>
      <c r="U69" s="57">
        <f t="shared" ref="U69:U99" si="11">SUM(T69,Q69)</f>
        <v>810</v>
      </c>
      <c r="V69" s="144">
        <v>43490</v>
      </c>
      <c r="W69" s="57"/>
      <c r="X69" s="57"/>
      <c r="Y69" s="57"/>
      <c r="Z69" s="57"/>
      <c r="AA69" s="57"/>
      <c r="AB69" s="95">
        <v>405</v>
      </c>
      <c r="AC69" s="104"/>
      <c r="AD69" s="108"/>
      <c r="AE69" s="109"/>
      <c r="AF69" s="110"/>
    </row>
    <row r="70" spans="1:127">
      <c r="A70" s="12" t="s">
        <v>20</v>
      </c>
      <c r="B70" s="11">
        <v>43526</v>
      </c>
      <c r="C70" s="12" t="s">
        <v>21</v>
      </c>
      <c r="D70" s="10">
        <v>1</v>
      </c>
      <c r="E70" s="13">
        <v>405</v>
      </c>
      <c r="F70" s="10">
        <v>1</v>
      </c>
      <c r="G70" s="12" t="str">
        <f t="shared" si="8"/>
        <v>ida e volta</v>
      </c>
      <c r="H70" s="13">
        <v>69.5</v>
      </c>
      <c r="I70" s="13">
        <f t="shared" si="9"/>
        <v>474.5</v>
      </c>
      <c r="J70" s="27"/>
      <c r="K70" s="9"/>
      <c r="M70" s="30" t="s">
        <v>20</v>
      </c>
      <c r="N70" s="79">
        <v>43526</v>
      </c>
      <c r="O70" s="9" t="s">
        <v>21</v>
      </c>
      <c r="P70" s="9">
        <v>1</v>
      </c>
      <c r="Q70" s="57">
        <v>405</v>
      </c>
      <c r="R70" s="9">
        <v>1</v>
      </c>
      <c r="S70" s="9" t="str">
        <f t="shared" si="10"/>
        <v>ida e volta</v>
      </c>
      <c r="T70" s="57">
        <v>69.5</v>
      </c>
      <c r="U70" s="57">
        <f t="shared" si="11"/>
        <v>474.5</v>
      </c>
      <c r="V70" s="144">
        <v>43490</v>
      </c>
      <c r="W70" s="57"/>
      <c r="X70" s="57"/>
      <c r="Y70" s="57"/>
      <c r="Z70" s="57"/>
      <c r="AA70" s="57"/>
      <c r="AB70" s="95"/>
      <c r="AC70" s="104">
        <v>405</v>
      </c>
      <c r="AD70" s="108"/>
      <c r="AE70" s="109"/>
      <c r="AF70" s="110"/>
    </row>
    <row r="71" spans="1:127" s="32" customFormat="1">
      <c r="A71" s="18" t="s">
        <v>22</v>
      </c>
      <c r="B71" s="17">
        <v>43527</v>
      </c>
      <c r="C71" s="16"/>
      <c r="D71" s="16"/>
      <c r="E71" s="19">
        <v>0</v>
      </c>
      <c r="F71" s="16"/>
      <c r="G71" s="18" t="str">
        <f t="shared" si="8"/>
        <v>--</v>
      </c>
      <c r="H71" s="19">
        <v>0</v>
      </c>
      <c r="I71" s="19">
        <f t="shared" si="9"/>
        <v>0</v>
      </c>
      <c r="J71" s="31"/>
      <c r="K71" s="20"/>
      <c r="L71"/>
      <c r="M71" s="75" t="s">
        <v>22</v>
      </c>
      <c r="N71" s="77">
        <v>43527</v>
      </c>
      <c r="O71" s="20"/>
      <c r="P71" s="20"/>
      <c r="Q71" s="49">
        <v>0</v>
      </c>
      <c r="R71" s="20"/>
      <c r="S71" s="20" t="str">
        <f t="shared" si="10"/>
        <v>--</v>
      </c>
      <c r="T71" s="49">
        <v>0</v>
      </c>
      <c r="U71" s="49">
        <f t="shared" si="11"/>
        <v>0</v>
      </c>
      <c r="V71" s="120"/>
      <c r="W71" s="57"/>
      <c r="X71" s="57"/>
      <c r="Y71" s="57"/>
      <c r="Z71" s="57"/>
      <c r="AA71" s="57"/>
      <c r="AB71" s="95"/>
      <c r="AC71" s="104"/>
      <c r="AD71" s="108"/>
      <c r="AE71" s="109"/>
      <c r="AF71" s="11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</row>
    <row r="72" spans="1:127">
      <c r="A72" s="12" t="s">
        <v>23</v>
      </c>
      <c r="B72" s="11">
        <v>43528</v>
      </c>
      <c r="C72" s="10"/>
      <c r="D72" s="10"/>
      <c r="E72" s="13">
        <v>0</v>
      </c>
      <c r="F72" s="10"/>
      <c r="G72" s="12" t="str">
        <f t="shared" si="8"/>
        <v>--</v>
      </c>
      <c r="H72" s="13">
        <v>0</v>
      </c>
      <c r="I72" s="13">
        <f t="shared" si="9"/>
        <v>0</v>
      </c>
      <c r="J72" s="27"/>
      <c r="K72" s="9"/>
      <c r="M72" s="30" t="s">
        <v>23</v>
      </c>
      <c r="N72" s="79">
        <v>43528</v>
      </c>
      <c r="O72" s="9"/>
      <c r="P72" s="9"/>
      <c r="Q72" s="57">
        <v>0</v>
      </c>
      <c r="R72" s="9"/>
      <c r="S72" s="9" t="str">
        <f t="shared" si="10"/>
        <v>--</v>
      </c>
      <c r="T72" s="57">
        <v>0</v>
      </c>
      <c r="U72" s="57">
        <f t="shared" si="11"/>
        <v>0</v>
      </c>
      <c r="V72" s="120"/>
      <c r="W72" s="57"/>
      <c r="X72" s="57"/>
      <c r="Y72" s="57"/>
      <c r="Z72" s="57"/>
      <c r="AA72" s="57"/>
      <c r="AB72" s="95"/>
      <c r="AC72" s="104"/>
      <c r="AD72" s="108"/>
      <c r="AE72" s="109"/>
      <c r="AF72" s="110"/>
    </row>
    <row r="73" spans="1:127">
      <c r="A73" s="12" t="s">
        <v>13</v>
      </c>
      <c r="B73" s="11">
        <v>43529</v>
      </c>
      <c r="C73" s="10"/>
      <c r="D73" s="10"/>
      <c r="E73" s="13">
        <v>0</v>
      </c>
      <c r="F73" s="10"/>
      <c r="G73" s="12" t="str">
        <f t="shared" si="8"/>
        <v>--</v>
      </c>
      <c r="H73" s="13">
        <v>0</v>
      </c>
      <c r="I73" s="13">
        <f t="shared" si="9"/>
        <v>0</v>
      </c>
      <c r="J73" s="27"/>
      <c r="K73" s="9"/>
      <c r="M73" s="30" t="s">
        <v>13</v>
      </c>
      <c r="N73" s="79">
        <v>43529</v>
      </c>
      <c r="O73" s="9"/>
      <c r="P73" s="9"/>
      <c r="Q73" s="57">
        <v>0</v>
      </c>
      <c r="R73" s="9"/>
      <c r="S73" s="9" t="str">
        <f t="shared" si="10"/>
        <v>--</v>
      </c>
      <c r="T73" s="57">
        <v>0</v>
      </c>
      <c r="U73" s="57">
        <f t="shared" si="11"/>
        <v>0</v>
      </c>
      <c r="V73" s="120"/>
      <c r="W73" s="57"/>
      <c r="X73" s="57"/>
      <c r="Y73" s="57"/>
      <c r="Z73" s="57"/>
      <c r="AA73" s="57"/>
      <c r="AB73" s="95"/>
      <c r="AC73" s="104"/>
      <c r="AD73" s="108"/>
      <c r="AE73" s="109"/>
      <c r="AF73" s="110"/>
    </row>
    <row r="74" spans="1:127">
      <c r="A74" s="12" t="s">
        <v>15</v>
      </c>
      <c r="B74" s="11">
        <v>43530</v>
      </c>
      <c r="C74" s="10"/>
      <c r="D74" s="10"/>
      <c r="E74" s="13">
        <v>0</v>
      </c>
      <c r="F74" s="10"/>
      <c r="G74" s="12" t="str">
        <f t="shared" si="8"/>
        <v>--</v>
      </c>
      <c r="H74" s="13">
        <v>0</v>
      </c>
      <c r="I74" s="13">
        <f t="shared" si="9"/>
        <v>0</v>
      </c>
      <c r="J74" s="27"/>
      <c r="K74" s="9"/>
      <c r="M74" s="30" t="s">
        <v>15</v>
      </c>
      <c r="N74" s="79">
        <v>43530</v>
      </c>
      <c r="O74" s="9"/>
      <c r="P74" s="9"/>
      <c r="Q74" s="57">
        <v>0</v>
      </c>
      <c r="R74" s="9"/>
      <c r="S74" s="9" t="str">
        <f t="shared" si="10"/>
        <v>--</v>
      </c>
      <c r="T74" s="57">
        <v>0</v>
      </c>
      <c r="U74" s="57">
        <f t="shared" si="11"/>
        <v>0</v>
      </c>
      <c r="V74" s="120"/>
      <c r="W74" s="57"/>
      <c r="X74" s="57"/>
      <c r="Y74" s="57"/>
      <c r="Z74" s="9"/>
      <c r="AA74" s="57"/>
      <c r="AB74" s="95"/>
      <c r="AC74" s="104"/>
      <c r="AD74" s="108"/>
      <c r="AE74" s="109"/>
      <c r="AF74" s="110"/>
    </row>
    <row r="75" spans="1:127">
      <c r="A75" s="12" t="s">
        <v>18</v>
      </c>
      <c r="B75" s="11">
        <v>43531</v>
      </c>
      <c r="C75" s="10" t="s">
        <v>24</v>
      </c>
      <c r="D75" s="10">
        <v>1</v>
      </c>
      <c r="E75" s="13">
        <v>810</v>
      </c>
      <c r="F75" s="10">
        <v>1</v>
      </c>
      <c r="G75" s="12" t="str">
        <f t="shared" si="8"/>
        <v>ida e volta</v>
      </c>
      <c r="H75" s="13">
        <v>810</v>
      </c>
      <c r="I75" s="13">
        <f t="shared" si="9"/>
        <v>1620</v>
      </c>
      <c r="J75" s="27"/>
      <c r="K75" s="9"/>
      <c r="M75" s="30" t="s">
        <v>18</v>
      </c>
      <c r="N75" s="79">
        <v>43531</v>
      </c>
      <c r="O75" s="9" t="s">
        <v>24</v>
      </c>
      <c r="P75" s="9">
        <v>1</v>
      </c>
      <c r="Q75" s="57">
        <v>810</v>
      </c>
      <c r="R75" s="9">
        <v>1</v>
      </c>
      <c r="S75" s="9" t="str">
        <f t="shared" si="10"/>
        <v>ida e volta</v>
      </c>
      <c r="T75" s="57">
        <v>810</v>
      </c>
      <c r="U75" s="57">
        <f t="shared" si="11"/>
        <v>1620</v>
      </c>
      <c r="V75" s="144">
        <v>43490</v>
      </c>
      <c r="W75" s="57" t="s">
        <v>160</v>
      </c>
      <c r="X75" s="57"/>
      <c r="Y75" s="9"/>
      <c r="Z75" s="57">
        <f>(888.29-T75)</f>
        <v>78.289999999999964</v>
      </c>
      <c r="AA75" s="57"/>
      <c r="AB75" s="95"/>
      <c r="AC75" s="104"/>
      <c r="AD75" s="108"/>
      <c r="AE75" s="109"/>
      <c r="AF75" s="110"/>
    </row>
    <row r="76" spans="1:127">
      <c r="A76" s="12" t="s">
        <v>19</v>
      </c>
      <c r="B76" s="11">
        <v>43532</v>
      </c>
      <c r="C76" s="12" t="s">
        <v>16</v>
      </c>
      <c r="D76" s="10">
        <v>1</v>
      </c>
      <c r="E76" s="13">
        <v>810</v>
      </c>
      <c r="F76" s="10">
        <v>1</v>
      </c>
      <c r="G76" s="12" t="str">
        <f t="shared" si="8"/>
        <v>ida e volta</v>
      </c>
      <c r="H76" s="13">
        <v>444.14</v>
      </c>
      <c r="I76" s="13">
        <f t="shared" si="9"/>
        <v>1254.1399999999999</v>
      </c>
      <c r="J76" s="27"/>
      <c r="K76" s="9"/>
      <c r="M76" s="30" t="s">
        <v>19</v>
      </c>
      <c r="N76" s="79">
        <v>43532</v>
      </c>
      <c r="O76" s="9" t="s">
        <v>16</v>
      </c>
      <c r="P76" s="9">
        <v>1</v>
      </c>
      <c r="Q76" s="57">
        <v>810</v>
      </c>
      <c r="R76" s="9">
        <v>1</v>
      </c>
      <c r="S76" s="9" t="str">
        <f t="shared" si="10"/>
        <v>ida e volta</v>
      </c>
      <c r="T76" s="57">
        <v>444.14</v>
      </c>
      <c r="U76" s="57">
        <f t="shared" si="11"/>
        <v>1254.1399999999999</v>
      </c>
      <c r="V76" s="144">
        <v>43490</v>
      </c>
      <c r="W76" s="57"/>
      <c r="X76" s="57"/>
      <c r="Y76" s="57"/>
      <c r="Z76" s="57"/>
      <c r="AA76" s="57"/>
      <c r="AB76" s="95">
        <v>405</v>
      </c>
      <c r="AC76" s="104"/>
      <c r="AD76" s="108"/>
      <c r="AE76" s="109"/>
      <c r="AF76" s="110"/>
    </row>
    <row r="77" spans="1:127">
      <c r="A77" s="12" t="s">
        <v>20</v>
      </c>
      <c r="B77" s="11">
        <v>43533</v>
      </c>
      <c r="C77" s="12" t="s">
        <v>21</v>
      </c>
      <c r="D77" s="10">
        <v>1</v>
      </c>
      <c r="E77" s="13">
        <v>405</v>
      </c>
      <c r="F77" s="10">
        <v>1</v>
      </c>
      <c r="G77" s="12" t="str">
        <f t="shared" si="8"/>
        <v>ida e volta</v>
      </c>
      <c r="H77" s="13">
        <v>69.5</v>
      </c>
      <c r="I77" s="13">
        <f t="shared" si="9"/>
        <v>474.5</v>
      </c>
      <c r="J77" s="27"/>
      <c r="K77" s="9"/>
      <c r="M77" s="30" t="s">
        <v>20</v>
      </c>
      <c r="N77" s="79">
        <v>43533</v>
      </c>
      <c r="O77" s="9" t="s">
        <v>21</v>
      </c>
      <c r="P77" s="9">
        <v>1</v>
      </c>
      <c r="Q77" s="57">
        <v>405</v>
      </c>
      <c r="R77" s="9">
        <v>1</v>
      </c>
      <c r="S77" s="9" t="str">
        <f t="shared" si="10"/>
        <v>ida e volta</v>
      </c>
      <c r="T77" s="57">
        <v>69.5</v>
      </c>
      <c r="U77" s="57">
        <f t="shared" si="11"/>
        <v>474.5</v>
      </c>
      <c r="V77" s="144">
        <v>43490</v>
      </c>
      <c r="W77" s="57"/>
      <c r="X77" s="57"/>
      <c r="Y77" s="57"/>
      <c r="Z77" s="57"/>
      <c r="AA77" s="57"/>
      <c r="AB77" s="95"/>
      <c r="AC77" s="106">
        <v>405</v>
      </c>
      <c r="AD77" s="108"/>
      <c r="AE77" s="109"/>
      <c r="AF77" s="110"/>
    </row>
    <row r="78" spans="1:127" s="32" customFormat="1">
      <c r="A78" s="18" t="s">
        <v>22</v>
      </c>
      <c r="B78" s="17">
        <v>43534</v>
      </c>
      <c r="C78" s="16"/>
      <c r="D78" s="16"/>
      <c r="E78" s="19">
        <v>0</v>
      </c>
      <c r="F78" s="16"/>
      <c r="G78" s="18" t="str">
        <f t="shared" si="8"/>
        <v>--</v>
      </c>
      <c r="H78" s="19">
        <v>0</v>
      </c>
      <c r="I78" s="19">
        <f t="shared" si="9"/>
        <v>0</v>
      </c>
      <c r="J78" s="31"/>
      <c r="K78" s="20"/>
      <c r="L78"/>
      <c r="M78" s="75" t="s">
        <v>22</v>
      </c>
      <c r="N78" s="77">
        <v>43534</v>
      </c>
      <c r="O78" s="20"/>
      <c r="P78" s="20"/>
      <c r="Q78" s="49">
        <v>0</v>
      </c>
      <c r="R78" s="20"/>
      <c r="S78" s="20" t="str">
        <f t="shared" si="10"/>
        <v>--</v>
      </c>
      <c r="T78" s="49">
        <v>0</v>
      </c>
      <c r="U78" s="49">
        <f t="shared" si="11"/>
        <v>0</v>
      </c>
      <c r="V78" s="120"/>
      <c r="W78" s="57"/>
      <c r="X78" s="57"/>
      <c r="Y78" s="57"/>
      <c r="Z78" s="57"/>
      <c r="AA78" s="57"/>
      <c r="AB78" s="95"/>
      <c r="AC78" s="104"/>
      <c r="AD78" s="108"/>
      <c r="AE78" s="109"/>
      <c r="AF78" s="11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0"/>
      <c r="DG78" s="90"/>
      <c r="DH78" s="90"/>
      <c r="DI78" s="90"/>
      <c r="DJ78" s="90"/>
      <c r="DK78" s="90"/>
      <c r="DL78" s="90"/>
      <c r="DM78" s="90"/>
      <c r="DN78" s="90"/>
      <c r="DO78" s="90"/>
      <c r="DP78" s="90"/>
      <c r="DQ78" s="90"/>
      <c r="DR78" s="90"/>
      <c r="DS78" s="90"/>
      <c r="DT78" s="90"/>
      <c r="DU78" s="90"/>
      <c r="DV78" s="90"/>
      <c r="DW78" s="90"/>
    </row>
    <row r="79" spans="1:127">
      <c r="A79" s="12" t="s">
        <v>23</v>
      </c>
      <c r="B79" s="11">
        <v>43535</v>
      </c>
      <c r="C79" s="10" t="s">
        <v>16</v>
      </c>
      <c r="D79" s="10">
        <v>1</v>
      </c>
      <c r="E79" s="13">
        <v>810</v>
      </c>
      <c r="F79" s="10">
        <v>1</v>
      </c>
      <c r="G79" s="12" t="str">
        <f t="shared" si="8"/>
        <v>ida e volta</v>
      </c>
      <c r="H79" s="13">
        <v>888.29</v>
      </c>
      <c r="I79" s="13">
        <f t="shared" si="9"/>
        <v>1698.29</v>
      </c>
      <c r="J79" s="27"/>
      <c r="K79" s="9"/>
      <c r="M79" s="30" t="s">
        <v>23</v>
      </c>
      <c r="N79" s="69">
        <v>43535</v>
      </c>
      <c r="O79" s="66" t="s">
        <v>16</v>
      </c>
      <c r="P79" s="66">
        <v>1</v>
      </c>
      <c r="Q79" s="60">
        <v>810</v>
      </c>
      <c r="R79" s="66">
        <v>1</v>
      </c>
      <c r="S79" s="66" t="str">
        <f t="shared" si="10"/>
        <v>ida e volta</v>
      </c>
      <c r="T79" s="60">
        <v>888.29</v>
      </c>
      <c r="U79" s="60">
        <f t="shared" si="11"/>
        <v>1698.29</v>
      </c>
      <c r="V79" s="121">
        <v>43497</v>
      </c>
      <c r="W79" s="57"/>
      <c r="X79" s="57"/>
      <c r="Y79" s="57"/>
      <c r="Z79" s="57"/>
      <c r="AA79" s="57"/>
      <c r="AB79" s="95"/>
      <c r="AC79" s="104"/>
      <c r="AD79" s="108"/>
      <c r="AE79" s="109"/>
      <c r="AF79" s="110"/>
    </row>
    <row r="80" spans="1:127">
      <c r="A80" s="12" t="s">
        <v>13</v>
      </c>
      <c r="B80" s="11">
        <v>43536</v>
      </c>
      <c r="C80" s="10" t="s">
        <v>43</v>
      </c>
      <c r="D80" s="10">
        <v>1</v>
      </c>
      <c r="E80" s="13">
        <v>810</v>
      </c>
      <c r="F80" s="10">
        <v>1</v>
      </c>
      <c r="G80" s="12" t="str">
        <f t="shared" si="8"/>
        <v>ida e volta</v>
      </c>
      <c r="H80" s="13">
        <v>810</v>
      </c>
      <c r="I80" s="13">
        <f t="shared" si="9"/>
        <v>1620</v>
      </c>
      <c r="J80" s="27"/>
      <c r="K80" s="9"/>
      <c r="M80" s="76" t="s">
        <v>13</v>
      </c>
      <c r="N80" s="69">
        <v>43536</v>
      </c>
      <c r="O80" s="66" t="s">
        <v>16</v>
      </c>
      <c r="P80" s="66">
        <v>1</v>
      </c>
      <c r="Q80" s="60">
        <v>810</v>
      </c>
      <c r="R80" s="66"/>
      <c r="S80" s="66" t="str">
        <f t="shared" si="10"/>
        <v>--</v>
      </c>
      <c r="T80" s="60">
        <v>0</v>
      </c>
      <c r="U80" s="60">
        <f t="shared" si="11"/>
        <v>810</v>
      </c>
      <c r="V80" s="121">
        <v>43497</v>
      </c>
      <c r="W80" s="59"/>
      <c r="X80" s="59"/>
      <c r="Y80" s="59"/>
      <c r="Z80" s="59"/>
      <c r="AA80" s="59"/>
      <c r="AB80" s="95">
        <v>405</v>
      </c>
      <c r="AC80" s="104"/>
      <c r="AD80" s="108"/>
      <c r="AE80" s="109"/>
      <c r="AF80" s="110"/>
    </row>
    <row r="81" spans="1:127">
      <c r="A81" s="12" t="s">
        <v>15</v>
      </c>
      <c r="B81" s="11">
        <v>43537</v>
      </c>
      <c r="C81" s="10" t="s">
        <v>43</v>
      </c>
      <c r="D81" s="10">
        <v>1</v>
      </c>
      <c r="E81" s="13">
        <v>810</v>
      </c>
      <c r="F81" s="10"/>
      <c r="G81" s="12" t="str">
        <f t="shared" si="8"/>
        <v>--</v>
      </c>
      <c r="H81" s="13">
        <v>0</v>
      </c>
      <c r="I81" s="13">
        <f t="shared" si="9"/>
        <v>810</v>
      </c>
      <c r="J81" s="27"/>
      <c r="K81" s="9"/>
      <c r="M81" s="76" t="s">
        <v>15</v>
      </c>
      <c r="N81" s="69">
        <v>43537</v>
      </c>
      <c r="O81" s="66" t="s">
        <v>161</v>
      </c>
      <c r="P81" s="66"/>
      <c r="Q81" s="60">
        <v>0</v>
      </c>
      <c r="R81" s="66"/>
      <c r="S81" s="66" t="str">
        <f t="shared" si="10"/>
        <v>--</v>
      </c>
      <c r="T81" s="60">
        <v>0</v>
      </c>
      <c r="U81" s="60">
        <f t="shared" si="11"/>
        <v>0</v>
      </c>
      <c r="V81" s="121">
        <v>43497</v>
      </c>
      <c r="W81" s="57"/>
      <c r="X81" s="57"/>
      <c r="Y81" s="57"/>
      <c r="Z81" s="57"/>
      <c r="AA81" s="57"/>
      <c r="AB81" s="95"/>
      <c r="AC81" s="104"/>
      <c r="AD81" s="108"/>
      <c r="AE81" s="109"/>
      <c r="AF81" s="110"/>
    </row>
    <row r="82" spans="1:127">
      <c r="A82" s="12" t="s">
        <v>18</v>
      </c>
      <c r="B82" s="11">
        <v>43538</v>
      </c>
      <c r="C82" s="10" t="s">
        <v>43</v>
      </c>
      <c r="D82" s="10">
        <v>1</v>
      </c>
      <c r="E82" s="13">
        <v>810</v>
      </c>
      <c r="F82" s="10"/>
      <c r="G82" s="12" t="str">
        <f t="shared" si="8"/>
        <v>--</v>
      </c>
      <c r="H82" s="13">
        <v>0</v>
      </c>
      <c r="I82" s="13">
        <f t="shared" si="9"/>
        <v>810</v>
      </c>
      <c r="J82" s="27"/>
      <c r="K82" s="9"/>
      <c r="M82" s="76" t="s">
        <v>18</v>
      </c>
      <c r="N82" s="69">
        <v>43538</v>
      </c>
      <c r="O82" s="66" t="s">
        <v>161</v>
      </c>
      <c r="P82" s="66"/>
      <c r="Q82" s="60">
        <v>0</v>
      </c>
      <c r="R82" s="66"/>
      <c r="S82" s="66" t="str">
        <f t="shared" si="10"/>
        <v>--</v>
      </c>
      <c r="T82" s="60">
        <v>0</v>
      </c>
      <c r="U82" s="60">
        <f t="shared" si="11"/>
        <v>0</v>
      </c>
      <c r="V82" s="121">
        <v>43497</v>
      </c>
      <c r="W82" s="59"/>
      <c r="X82" s="59"/>
      <c r="Y82" s="59"/>
      <c r="Z82" s="59"/>
      <c r="AA82" s="59"/>
      <c r="AB82" s="95"/>
      <c r="AC82" s="104"/>
      <c r="AD82" s="108"/>
      <c r="AE82" s="109"/>
      <c r="AF82" s="110"/>
    </row>
    <row r="83" spans="1:127">
      <c r="A83" s="12" t="s">
        <v>19</v>
      </c>
      <c r="B83" s="11">
        <v>43539</v>
      </c>
      <c r="C83" s="10" t="s">
        <v>16</v>
      </c>
      <c r="D83" s="10">
        <v>1</v>
      </c>
      <c r="E83" s="13">
        <v>810</v>
      </c>
      <c r="F83" s="10">
        <v>1</v>
      </c>
      <c r="G83" s="12" t="str">
        <f t="shared" si="8"/>
        <v>ida e volta</v>
      </c>
      <c r="H83" s="13">
        <v>888.29</v>
      </c>
      <c r="I83" s="13">
        <f t="shared" si="9"/>
        <v>1698.29</v>
      </c>
      <c r="J83" s="27"/>
      <c r="K83" s="9"/>
      <c r="M83" s="30" t="s">
        <v>19</v>
      </c>
      <c r="N83" s="69">
        <v>43539</v>
      </c>
      <c r="O83" s="66" t="s">
        <v>16</v>
      </c>
      <c r="P83" s="66">
        <v>1</v>
      </c>
      <c r="Q83" s="60">
        <v>810</v>
      </c>
      <c r="R83" s="66">
        <v>1</v>
      </c>
      <c r="S83" s="66" t="str">
        <f t="shared" si="10"/>
        <v>ida e volta</v>
      </c>
      <c r="T83" s="60">
        <v>888.29</v>
      </c>
      <c r="U83" s="60">
        <f t="shared" si="11"/>
        <v>1698.29</v>
      </c>
      <c r="V83" s="121">
        <v>43497</v>
      </c>
      <c r="W83" s="57"/>
      <c r="X83" s="57"/>
      <c r="Y83" s="57"/>
      <c r="Z83" s="57"/>
      <c r="AA83" s="57"/>
      <c r="AB83" s="95">
        <v>405</v>
      </c>
      <c r="AC83" s="104"/>
      <c r="AD83" s="108"/>
      <c r="AE83" s="109"/>
      <c r="AF83" s="110"/>
    </row>
    <row r="84" spans="1:127">
      <c r="A84" s="12" t="s">
        <v>20</v>
      </c>
      <c r="B84" s="11">
        <v>43540</v>
      </c>
      <c r="C84" s="12" t="s">
        <v>21</v>
      </c>
      <c r="D84" s="10">
        <v>1</v>
      </c>
      <c r="E84" s="13">
        <v>405</v>
      </c>
      <c r="F84" s="10">
        <v>1</v>
      </c>
      <c r="G84" s="12" t="str">
        <f t="shared" si="8"/>
        <v>ida e volta</v>
      </c>
      <c r="H84" s="13">
        <v>69.5</v>
      </c>
      <c r="I84" s="13">
        <f t="shared" si="9"/>
        <v>474.5</v>
      </c>
      <c r="J84" s="27"/>
      <c r="K84" s="9"/>
      <c r="M84" s="30" t="s">
        <v>20</v>
      </c>
      <c r="N84" s="69">
        <v>43540</v>
      </c>
      <c r="O84" s="66" t="s">
        <v>21</v>
      </c>
      <c r="P84" s="66">
        <v>1</v>
      </c>
      <c r="Q84" s="60">
        <v>405</v>
      </c>
      <c r="R84" s="66">
        <v>1</v>
      </c>
      <c r="S84" s="66" t="str">
        <f t="shared" si="10"/>
        <v>ida e volta</v>
      </c>
      <c r="T84" s="60">
        <v>69.5</v>
      </c>
      <c r="U84" s="60">
        <f t="shared" si="11"/>
        <v>474.5</v>
      </c>
      <c r="V84" s="121">
        <v>43497</v>
      </c>
      <c r="W84" s="57"/>
      <c r="X84" s="57"/>
      <c r="Y84" s="57"/>
      <c r="Z84" s="57"/>
      <c r="AA84" s="57"/>
      <c r="AB84" s="95"/>
      <c r="AC84" s="106">
        <v>405</v>
      </c>
      <c r="AD84" s="108"/>
      <c r="AE84" s="109"/>
      <c r="AF84" s="110"/>
    </row>
    <row r="85" spans="1:127" s="32" customFormat="1">
      <c r="A85" s="18" t="s">
        <v>22</v>
      </c>
      <c r="B85" s="17">
        <v>43541</v>
      </c>
      <c r="C85" s="16"/>
      <c r="D85" s="16"/>
      <c r="E85" s="19">
        <v>0</v>
      </c>
      <c r="F85" s="16"/>
      <c r="G85" s="18" t="str">
        <f t="shared" si="8"/>
        <v>--</v>
      </c>
      <c r="H85" s="19">
        <v>0</v>
      </c>
      <c r="I85" s="19">
        <f t="shared" si="9"/>
        <v>0</v>
      </c>
      <c r="J85" s="33"/>
      <c r="K85" s="20"/>
      <c r="L85"/>
      <c r="M85" s="75" t="s">
        <v>22</v>
      </c>
      <c r="N85" s="77">
        <v>43541</v>
      </c>
      <c r="O85" s="20"/>
      <c r="P85" s="20"/>
      <c r="Q85" s="49">
        <v>0</v>
      </c>
      <c r="R85" s="20"/>
      <c r="S85" s="20" t="str">
        <f t="shared" si="10"/>
        <v>--</v>
      </c>
      <c r="T85" s="49">
        <v>0</v>
      </c>
      <c r="U85" s="49">
        <f t="shared" si="11"/>
        <v>0</v>
      </c>
      <c r="V85" s="120"/>
      <c r="W85" s="57"/>
      <c r="X85" s="57"/>
      <c r="Y85" s="57"/>
      <c r="Z85" s="57"/>
      <c r="AA85" s="57"/>
      <c r="AB85" s="95"/>
      <c r="AC85" s="106"/>
      <c r="AD85" s="108"/>
      <c r="AE85" s="109"/>
      <c r="AF85" s="11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/>
      <c r="CY85" s="90"/>
      <c r="CZ85" s="90"/>
      <c r="DA85" s="90"/>
      <c r="DB85" s="90"/>
      <c r="DC85" s="90"/>
      <c r="DD85" s="90"/>
      <c r="DE85" s="90"/>
      <c r="DF85" s="90"/>
      <c r="DG85" s="90"/>
      <c r="DH85" s="90"/>
      <c r="DI85" s="90"/>
      <c r="DJ85" s="90"/>
      <c r="DK85" s="90"/>
      <c r="DL85" s="90"/>
      <c r="DM85" s="90"/>
      <c r="DN85" s="90"/>
      <c r="DO85" s="90"/>
      <c r="DP85" s="90"/>
      <c r="DQ85" s="90"/>
      <c r="DR85" s="90"/>
      <c r="DS85" s="90"/>
      <c r="DT85" s="90"/>
      <c r="DU85" s="90"/>
      <c r="DV85" s="90"/>
      <c r="DW85" s="90"/>
    </row>
    <row r="86" spans="1:127">
      <c r="A86" s="12" t="s">
        <v>23</v>
      </c>
      <c r="B86" s="11">
        <v>43542</v>
      </c>
      <c r="C86" s="10" t="s">
        <v>16</v>
      </c>
      <c r="D86" s="10">
        <v>1</v>
      </c>
      <c r="E86" s="13">
        <v>810</v>
      </c>
      <c r="F86" s="10">
        <v>1</v>
      </c>
      <c r="G86" s="12" t="str">
        <f t="shared" si="8"/>
        <v>ida e volta</v>
      </c>
      <c r="H86" s="13">
        <v>888.29</v>
      </c>
      <c r="I86" s="13">
        <f t="shared" si="9"/>
        <v>1698.29</v>
      </c>
      <c r="J86" s="27"/>
      <c r="K86" s="9"/>
      <c r="M86" s="30" t="s">
        <v>23</v>
      </c>
      <c r="N86" s="69">
        <v>43542</v>
      </c>
      <c r="O86" s="66" t="s">
        <v>16</v>
      </c>
      <c r="P86" s="66">
        <v>1</v>
      </c>
      <c r="Q86" s="60">
        <v>810</v>
      </c>
      <c r="R86" s="66">
        <v>1</v>
      </c>
      <c r="S86" s="66" t="str">
        <f t="shared" si="10"/>
        <v>ida e volta</v>
      </c>
      <c r="T86" s="60">
        <v>888.29</v>
      </c>
      <c r="U86" s="60">
        <f t="shared" si="11"/>
        <v>1698.29</v>
      </c>
      <c r="V86" s="121">
        <v>43497</v>
      </c>
      <c r="W86" s="57"/>
      <c r="X86" s="57"/>
      <c r="Y86" s="57"/>
      <c r="Z86" s="57"/>
      <c r="AA86" s="57"/>
      <c r="AB86" s="95"/>
      <c r="AC86" s="106"/>
      <c r="AD86" s="108"/>
      <c r="AE86" s="109"/>
      <c r="AF86" s="110"/>
    </row>
    <row r="87" spans="1:127">
      <c r="A87" s="12" t="s">
        <v>13</v>
      </c>
      <c r="B87" s="11">
        <v>43543</v>
      </c>
      <c r="C87" s="12" t="s">
        <v>21</v>
      </c>
      <c r="D87" s="10">
        <v>1</v>
      </c>
      <c r="E87" s="13">
        <v>405</v>
      </c>
      <c r="F87" s="10">
        <v>1</v>
      </c>
      <c r="G87" s="12" t="str">
        <f t="shared" si="8"/>
        <v>ida e volta</v>
      </c>
      <c r="H87" s="13">
        <v>69.5</v>
      </c>
      <c r="I87" s="13">
        <f t="shared" si="9"/>
        <v>474.5</v>
      </c>
      <c r="J87" s="27"/>
      <c r="K87" s="9"/>
      <c r="M87" s="76" t="s">
        <v>13</v>
      </c>
      <c r="N87" s="69">
        <v>43543</v>
      </c>
      <c r="O87" s="66" t="s">
        <v>162</v>
      </c>
      <c r="P87" s="66">
        <v>1</v>
      </c>
      <c r="Q87" s="60">
        <v>810</v>
      </c>
      <c r="R87" s="66"/>
      <c r="S87" s="66" t="str">
        <f t="shared" si="10"/>
        <v>--</v>
      </c>
      <c r="T87" s="60">
        <v>0</v>
      </c>
      <c r="U87" s="60">
        <f t="shared" si="11"/>
        <v>810</v>
      </c>
      <c r="V87" s="121">
        <v>43497</v>
      </c>
      <c r="W87" s="59"/>
      <c r="X87" s="59"/>
      <c r="Y87" s="59"/>
      <c r="Z87" s="59"/>
      <c r="AA87" s="59"/>
      <c r="AB87" s="95">
        <v>405</v>
      </c>
      <c r="AC87" s="106"/>
      <c r="AD87" s="108"/>
      <c r="AE87" s="109"/>
      <c r="AF87" s="110"/>
    </row>
    <row r="88" spans="1:127">
      <c r="A88" s="12" t="s">
        <v>15</v>
      </c>
      <c r="B88" s="11">
        <v>43544</v>
      </c>
      <c r="C88" s="10" t="s">
        <v>16</v>
      </c>
      <c r="D88" s="10">
        <v>1</v>
      </c>
      <c r="E88" s="13">
        <v>810</v>
      </c>
      <c r="F88" s="10">
        <v>1</v>
      </c>
      <c r="G88" s="12" t="str">
        <f t="shared" si="8"/>
        <v>ida e volta</v>
      </c>
      <c r="H88" s="13">
        <v>888.29</v>
      </c>
      <c r="I88" s="13">
        <f t="shared" si="9"/>
        <v>1698.29</v>
      </c>
      <c r="J88" s="27"/>
      <c r="K88" s="9"/>
      <c r="M88" s="76" t="s">
        <v>15</v>
      </c>
      <c r="N88" s="69">
        <v>43544</v>
      </c>
      <c r="O88" s="66" t="s">
        <v>24</v>
      </c>
      <c r="P88" s="66">
        <v>1</v>
      </c>
      <c r="Q88" s="60">
        <v>810</v>
      </c>
      <c r="R88" s="66">
        <v>1</v>
      </c>
      <c r="S88" s="66" t="str">
        <f t="shared" si="10"/>
        <v>ida e volta</v>
      </c>
      <c r="T88" s="60">
        <v>810</v>
      </c>
      <c r="U88" s="60">
        <f t="shared" si="11"/>
        <v>1620</v>
      </c>
      <c r="V88" s="121">
        <v>43497</v>
      </c>
      <c r="W88" s="59"/>
      <c r="X88" s="59"/>
      <c r="Y88" s="59"/>
      <c r="Z88" s="59"/>
      <c r="AA88" s="59"/>
      <c r="AB88" s="95"/>
      <c r="AC88" s="106"/>
      <c r="AD88" s="108"/>
      <c r="AE88" s="109"/>
      <c r="AF88" s="110"/>
    </row>
    <row r="89" spans="1:127">
      <c r="A89" s="12" t="s">
        <v>18</v>
      </c>
      <c r="B89" s="11">
        <v>43545</v>
      </c>
      <c r="C89" s="10" t="s">
        <v>16</v>
      </c>
      <c r="D89" s="10">
        <v>1</v>
      </c>
      <c r="E89" s="13">
        <v>810</v>
      </c>
      <c r="F89" s="10"/>
      <c r="G89" s="12" t="str">
        <f t="shared" si="8"/>
        <v>--</v>
      </c>
      <c r="H89" s="13">
        <v>0</v>
      </c>
      <c r="I89" s="13">
        <f t="shared" si="9"/>
        <v>810</v>
      </c>
      <c r="J89" s="27"/>
      <c r="K89" s="9"/>
      <c r="M89" s="30" t="s">
        <v>18</v>
      </c>
      <c r="N89" s="69">
        <v>43545</v>
      </c>
      <c r="O89" s="66" t="s">
        <v>16</v>
      </c>
      <c r="P89" s="66">
        <v>1</v>
      </c>
      <c r="Q89" s="60">
        <v>810</v>
      </c>
      <c r="R89" s="66"/>
      <c r="S89" s="66" t="str">
        <f t="shared" si="10"/>
        <v>--</v>
      </c>
      <c r="T89" s="60">
        <v>0</v>
      </c>
      <c r="U89" s="60">
        <f t="shared" si="11"/>
        <v>810</v>
      </c>
      <c r="V89" s="121">
        <v>43497</v>
      </c>
      <c r="W89" s="57"/>
      <c r="X89" s="57"/>
      <c r="Y89" s="57"/>
      <c r="Z89" s="57"/>
      <c r="AA89" s="57"/>
      <c r="AB89" s="95">
        <v>405</v>
      </c>
      <c r="AC89" s="106"/>
      <c r="AD89" s="108"/>
      <c r="AE89" s="109"/>
      <c r="AF89" s="110"/>
    </row>
    <row r="90" spans="1:127">
      <c r="A90" s="12" t="s">
        <v>19</v>
      </c>
      <c r="B90" s="11">
        <v>43546</v>
      </c>
      <c r="C90" s="10" t="s">
        <v>24</v>
      </c>
      <c r="D90" s="10">
        <v>1</v>
      </c>
      <c r="E90" s="13">
        <v>810</v>
      </c>
      <c r="F90" s="10">
        <v>1</v>
      </c>
      <c r="G90" s="12" t="str">
        <f t="shared" si="8"/>
        <v>ida e volta</v>
      </c>
      <c r="H90" s="13">
        <v>810</v>
      </c>
      <c r="I90" s="13">
        <f t="shared" si="9"/>
        <v>1620</v>
      </c>
      <c r="J90" s="27"/>
      <c r="K90" s="9"/>
      <c r="M90" s="76" t="s">
        <v>19</v>
      </c>
      <c r="N90" s="69">
        <v>43546</v>
      </c>
      <c r="O90" s="66" t="s">
        <v>16</v>
      </c>
      <c r="P90" s="66">
        <v>1</v>
      </c>
      <c r="Q90" s="60">
        <v>810</v>
      </c>
      <c r="R90" s="66"/>
      <c r="S90" s="66" t="str">
        <f t="shared" si="10"/>
        <v>--</v>
      </c>
      <c r="T90" s="60">
        <v>0</v>
      </c>
      <c r="U90" s="60">
        <f t="shared" si="11"/>
        <v>810</v>
      </c>
      <c r="V90" s="121">
        <v>43497</v>
      </c>
      <c r="W90" s="60" t="s">
        <v>163</v>
      </c>
      <c r="X90" s="60">
        <v>405</v>
      </c>
      <c r="Y90" s="60"/>
      <c r="Z90" s="60">
        <v>69.5</v>
      </c>
      <c r="AA90" s="59"/>
      <c r="AB90" s="95"/>
      <c r="AC90" s="106">
        <v>405</v>
      </c>
      <c r="AD90" s="108"/>
      <c r="AE90" s="109"/>
      <c r="AF90" s="110"/>
    </row>
    <row r="91" spans="1:127">
      <c r="A91" s="12" t="s">
        <v>20</v>
      </c>
      <c r="B91" s="11">
        <v>43547</v>
      </c>
      <c r="C91" s="12" t="s">
        <v>21</v>
      </c>
      <c r="D91" s="10">
        <v>1</v>
      </c>
      <c r="E91" s="13">
        <v>405</v>
      </c>
      <c r="F91" s="10">
        <v>1</v>
      </c>
      <c r="G91" s="12" t="str">
        <f t="shared" si="8"/>
        <v>ida e volta</v>
      </c>
      <c r="H91" s="13">
        <v>69.5</v>
      </c>
      <c r="I91" s="13">
        <f t="shared" si="9"/>
        <v>474.5</v>
      </c>
      <c r="J91" s="27"/>
      <c r="K91" s="9"/>
      <c r="M91" s="30" t="s">
        <v>20</v>
      </c>
      <c r="N91" s="69">
        <v>43547</v>
      </c>
      <c r="O91" s="66" t="s">
        <v>21</v>
      </c>
      <c r="P91" s="66">
        <v>1</v>
      </c>
      <c r="Q91" s="60">
        <v>405</v>
      </c>
      <c r="R91" s="66">
        <v>1</v>
      </c>
      <c r="S91" s="66" t="str">
        <f t="shared" si="10"/>
        <v>ida e volta</v>
      </c>
      <c r="T91" s="60">
        <v>69.5</v>
      </c>
      <c r="U91" s="60">
        <f t="shared" si="11"/>
        <v>474.5</v>
      </c>
      <c r="V91" s="121">
        <v>43497</v>
      </c>
      <c r="W91" s="60"/>
      <c r="X91" s="60"/>
      <c r="Y91" s="60"/>
      <c r="Z91" s="60"/>
      <c r="AA91" s="57"/>
      <c r="AB91" s="95"/>
      <c r="AC91" s="106">
        <v>405</v>
      </c>
      <c r="AD91" s="108"/>
      <c r="AE91" s="109"/>
      <c r="AF91" s="110"/>
    </row>
    <row r="92" spans="1:127" s="32" customFormat="1">
      <c r="A92" s="18" t="s">
        <v>22</v>
      </c>
      <c r="B92" s="17">
        <v>43548</v>
      </c>
      <c r="C92" s="16"/>
      <c r="D92" s="16"/>
      <c r="E92" s="19">
        <v>0</v>
      </c>
      <c r="F92" s="16"/>
      <c r="G92" s="18" t="str">
        <f t="shared" si="8"/>
        <v>--</v>
      </c>
      <c r="H92" s="19">
        <v>0</v>
      </c>
      <c r="I92" s="19">
        <f t="shared" si="9"/>
        <v>0</v>
      </c>
      <c r="J92" s="31"/>
      <c r="K92" s="20"/>
      <c r="L92"/>
      <c r="M92" s="75" t="s">
        <v>22</v>
      </c>
      <c r="N92" s="77">
        <v>43548</v>
      </c>
      <c r="O92" s="20"/>
      <c r="P92" s="20"/>
      <c r="Q92" s="49">
        <v>0</v>
      </c>
      <c r="R92" s="20"/>
      <c r="S92" s="20" t="str">
        <f t="shared" si="10"/>
        <v>--</v>
      </c>
      <c r="T92" s="49">
        <v>0</v>
      </c>
      <c r="U92" s="49">
        <f t="shared" si="11"/>
        <v>0</v>
      </c>
      <c r="V92" s="120"/>
      <c r="W92" s="57"/>
      <c r="X92" s="57"/>
      <c r="Y92" s="57"/>
      <c r="Z92" s="57"/>
      <c r="AA92" s="57"/>
      <c r="AB92" s="95"/>
      <c r="AC92" s="104"/>
      <c r="AD92" s="108"/>
      <c r="AE92" s="109"/>
      <c r="AF92" s="11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  <c r="DH92" s="90"/>
      <c r="DI92" s="90"/>
      <c r="DJ92" s="90"/>
      <c r="DK92" s="90"/>
      <c r="DL92" s="90"/>
      <c r="DM92" s="90"/>
      <c r="DN92" s="90"/>
      <c r="DO92" s="90"/>
      <c r="DP92" s="90"/>
      <c r="DQ92" s="90"/>
      <c r="DR92" s="90"/>
      <c r="DS92" s="90"/>
      <c r="DT92" s="90"/>
      <c r="DU92" s="90"/>
      <c r="DV92" s="90"/>
      <c r="DW92" s="90"/>
    </row>
    <row r="93" spans="1:127">
      <c r="A93" s="12" t="s">
        <v>23</v>
      </c>
      <c r="B93" s="11">
        <v>43549</v>
      </c>
      <c r="C93" s="10" t="s">
        <v>16</v>
      </c>
      <c r="D93" s="10">
        <v>1</v>
      </c>
      <c r="E93" s="13">
        <v>810</v>
      </c>
      <c r="F93" s="10">
        <v>1</v>
      </c>
      <c r="G93" s="12" t="str">
        <f t="shared" si="8"/>
        <v>ida e volta</v>
      </c>
      <c r="H93" s="13">
        <v>888.29</v>
      </c>
      <c r="I93" s="13">
        <f t="shared" si="9"/>
        <v>1698.29</v>
      </c>
      <c r="J93" s="27"/>
      <c r="K93" s="9"/>
      <c r="M93" s="30" t="s">
        <v>23</v>
      </c>
      <c r="N93" s="69">
        <v>43549</v>
      </c>
      <c r="O93" s="66"/>
      <c r="P93" s="66"/>
      <c r="Q93" s="60">
        <v>0</v>
      </c>
      <c r="R93" s="66"/>
      <c r="S93" s="66" t="str">
        <f t="shared" si="10"/>
        <v>--</v>
      </c>
      <c r="T93" s="60">
        <v>0</v>
      </c>
      <c r="U93" s="60">
        <f t="shared" si="11"/>
        <v>0</v>
      </c>
      <c r="V93" s="121">
        <v>43504</v>
      </c>
      <c r="W93" s="57"/>
      <c r="X93" s="57"/>
      <c r="Y93" s="57"/>
      <c r="Z93" s="57"/>
      <c r="AA93" s="57"/>
      <c r="AB93" s="95"/>
      <c r="AC93" s="104"/>
      <c r="AD93" s="108"/>
      <c r="AE93" s="109"/>
      <c r="AF93" s="110"/>
    </row>
    <row r="94" spans="1:127">
      <c r="A94" s="12" t="s">
        <v>13</v>
      </c>
      <c r="B94" s="11">
        <v>43550</v>
      </c>
      <c r="C94" s="12" t="s">
        <v>21</v>
      </c>
      <c r="D94" s="10">
        <v>1</v>
      </c>
      <c r="E94" s="13">
        <v>405</v>
      </c>
      <c r="F94" s="10">
        <v>1</v>
      </c>
      <c r="G94" s="12" t="str">
        <f t="shared" si="8"/>
        <v>ida e volta</v>
      </c>
      <c r="H94" s="13">
        <v>69.5</v>
      </c>
      <c r="I94" s="13">
        <f t="shared" si="9"/>
        <v>474.5</v>
      </c>
      <c r="J94" s="27"/>
      <c r="K94" s="9"/>
      <c r="M94" s="30" t="s">
        <v>13</v>
      </c>
      <c r="N94" s="69">
        <v>43550</v>
      </c>
      <c r="O94" s="66" t="s">
        <v>24</v>
      </c>
      <c r="P94" s="66">
        <v>1</v>
      </c>
      <c r="Q94" s="60">
        <v>810</v>
      </c>
      <c r="R94" s="66">
        <v>1</v>
      </c>
      <c r="S94" s="66" t="str">
        <f t="shared" si="10"/>
        <v>ida e volta</v>
      </c>
      <c r="T94" s="60">
        <v>810</v>
      </c>
      <c r="U94" s="60">
        <f t="shared" si="11"/>
        <v>1620</v>
      </c>
      <c r="V94" s="121">
        <v>43504</v>
      </c>
      <c r="W94" s="59"/>
      <c r="X94" s="59"/>
      <c r="Y94" s="59"/>
      <c r="Z94" s="59"/>
      <c r="AA94" s="59"/>
      <c r="AB94" s="95"/>
      <c r="AC94" s="104"/>
      <c r="AD94" s="108"/>
      <c r="AE94" s="109"/>
      <c r="AF94" s="110"/>
    </row>
    <row r="95" spans="1:127">
      <c r="A95" s="12" t="s">
        <v>15</v>
      </c>
      <c r="B95" s="11">
        <v>43551</v>
      </c>
      <c r="C95" s="10" t="s">
        <v>16</v>
      </c>
      <c r="D95" s="10">
        <v>1</v>
      </c>
      <c r="E95" s="13">
        <v>810</v>
      </c>
      <c r="F95" s="10">
        <v>1</v>
      </c>
      <c r="G95" s="12" t="str">
        <f t="shared" si="8"/>
        <v>ida e volta</v>
      </c>
      <c r="H95" s="13">
        <v>888.29</v>
      </c>
      <c r="I95" s="13">
        <f t="shared" si="9"/>
        <v>1698.29</v>
      </c>
      <c r="J95" s="27"/>
      <c r="K95" s="9"/>
      <c r="M95" s="30" t="s">
        <v>15</v>
      </c>
      <c r="N95" s="69">
        <v>43551</v>
      </c>
      <c r="O95" s="66" t="s">
        <v>16</v>
      </c>
      <c r="P95" s="66">
        <v>1</v>
      </c>
      <c r="Q95" s="60">
        <v>810</v>
      </c>
      <c r="R95" s="66">
        <v>1</v>
      </c>
      <c r="S95" s="66" t="str">
        <f t="shared" si="10"/>
        <v>ida e volta</v>
      </c>
      <c r="T95" s="60">
        <v>888.29</v>
      </c>
      <c r="U95" s="60">
        <f t="shared" si="11"/>
        <v>1698.29</v>
      </c>
      <c r="V95" s="121">
        <v>43504</v>
      </c>
      <c r="W95" s="57" t="s">
        <v>164</v>
      </c>
      <c r="X95" s="57"/>
      <c r="Y95" s="57">
        <f>T95/2</f>
        <v>444.14499999999998</v>
      </c>
      <c r="Z95" s="57"/>
      <c r="AA95" s="57"/>
      <c r="AB95" s="95"/>
      <c r="AC95" s="104"/>
      <c r="AD95" s="108"/>
      <c r="AE95" s="114">
        <v>7249.07</v>
      </c>
      <c r="AF95" s="110"/>
    </row>
    <row r="96" spans="1:127">
      <c r="A96" s="12" t="s">
        <v>18</v>
      </c>
      <c r="B96" s="11">
        <v>43552</v>
      </c>
      <c r="C96" s="10" t="s">
        <v>44</v>
      </c>
      <c r="D96" s="10">
        <v>1</v>
      </c>
      <c r="E96" s="13">
        <v>810</v>
      </c>
      <c r="F96" s="10"/>
      <c r="G96" s="12" t="str">
        <f t="shared" si="8"/>
        <v>--</v>
      </c>
      <c r="H96" s="13">
        <v>0</v>
      </c>
      <c r="I96" s="13">
        <f t="shared" si="9"/>
        <v>810</v>
      </c>
      <c r="J96" s="27"/>
      <c r="K96" s="9"/>
      <c r="M96" s="30" t="s">
        <v>18</v>
      </c>
      <c r="N96" s="69">
        <v>43552</v>
      </c>
      <c r="O96" s="66" t="s">
        <v>44</v>
      </c>
      <c r="P96" s="66">
        <v>1</v>
      </c>
      <c r="Q96" s="60">
        <v>810</v>
      </c>
      <c r="R96" s="66"/>
      <c r="S96" s="66" t="str">
        <f t="shared" si="10"/>
        <v>--</v>
      </c>
      <c r="T96" s="60">
        <v>0</v>
      </c>
      <c r="U96" s="60">
        <f t="shared" si="11"/>
        <v>810</v>
      </c>
      <c r="V96" s="121">
        <v>43504</v>
      </c>
      <c r="W96" s="57"/>
      <c r="X96" s="57"/>
      <c r="Y96" s="57"/>
      <c r="Z96" s="57"/>
      <c r="AA96" s="57"/>
      <c r="AB96" s="95">
        <v>405</v>
      </c>
      <c r="AC96" s="104"/>
      <c r="AD96" s="108"/>
      <c r="AE96" s="114">
        <v>3903.07</v>
      </c>
      <c r="AF96" s="110"/>
    </row>
    <row r="97" spans="1:127">
      <c r="A97" s="12" t="s">
        <v>19</v>
      </c>
      <c r="B97" s="11">
        <v>43553</v>
      </c>
      <c r="C97" s="10" t="s">
        <v>24</v>
      </c>
      <c r="D97" s="10">
        <v>1</v>
      </c>
      <c r="E97" s="13">
        <v>810</v>
      </c>
      <c r="F97" s="10">
        <v>1</v>
      </c>
      <c r="G97" s="12" t="str">
        <f t="shared" si="8"/>
        <v>ida e volta</v>
      </c>
      <c r="H97" s="13">
        <v>888.29</v>
      </c>
      <c r="I97" s="13">
        <f t="shared" si="9"/>
        <v>1698.29</v>
      </c>
      <c r="J97" s="27"/>
      <c r="K97" s="9"/>
      <c r="M97" s="30" t="s">
        <v>19</v>
      </c>
      <c r="N97" s="69">
        <v>43553</v>
      </c>
      <c r="O97" s="66" t="s">
        <v>24</v>
      </c>
      <c r="P97" s="66">
        <v>1</v>
      </c>
      <c r="Q97" s="60">
        <v>810</v>
      </c>
      <c r="R97" s="66">
        <v>1</v>
      </c>
      <c r="S97" s="66" t="str">
        <f t="shared" si="10"/>
        <v>ida e volta</v>
      </c>
      <c r="T97" s="60">
        <v>810</v>
      </c>
      <c r="U97" s="60">
        <f t="shared" si="11"/>
        <v>1620</v>
      </c>
      <c r="V97" s="122"/>
      <c r="W97" s="57" t="s">
        <v>165</v>
      </c>
      <c r="X97" s="57">
        <f>Q97/2</f>
        <v>405</v>
      </c>
      <c r="Y97" s="57">
        <f>T97-69.5</f>
        <v>740.5</v>
      </c>
      <c r="Z97" s="57"/>
      <c r="AA97" s="57"/>
      <c r="AB97" s="95"/>
      <c r="AC97" s="106">
        <v>405</v>
      </c>
      <c r="AD97" s="108"/>
      <c r="AE97" s="114">
        <v>5005.4399999999996</v>
      </c>
      <c r="AF97" s="110"/>
    </row>
    <row r="98" spans="1:127">
      <c r="A98" s="12" t="s">
        <v>20</v>
      </c>
      <c r="B98" s="11">
        <v>43554</v>
      </c>
      <c r="C98" s="12" t="s">
        <v>21</v>
      </c>
      <c r="D98" s="10">
        <v>1</v>
      </c>
      <c r="E98" s="13">
        <v>405</v>
      </c>
      <c r="F98" s="10">
        <v>1</v>
      </c>
      <c r="G98" s="12" t="str">
        <f t="shared" si="8"/>
        <v>ida e volta</v>
      </c>
      <c r="H98" s="13">
        <v>69.5</v>
      </c>
      <c r="I98" s="13">
        <f t="shared" si="9"/>
        <v>474.5</v>
      </c>
      <c r="J98" s="27"/>
      <c r="K98" s="9"/>
      <c r="M98" s="30" t="s">
        <v>20</v>
      </c>
      <c r="N98" s="69">
        <v>43554</v>
      </c>
      <c r="O98" s="66" t="s">
        <v>21</v>
      </c>
      <c r="P98" s="66">
        <v>1</v>
      </c>
      <c r="Q98" s="60">
        <v>405</v>
      </c>
      <c r="R98" s="66">
        <v>1</v>
      </c>
      <c r="S98" s="66" t="str">
        <f t="shared" si="10"/>
        <v>ida e volta</v>
      </c>
      <c r="T98" s="60">
        <v>69.5</v>
      </c>
      <c r="U98" s="60">
        <f t="shared" si="11"/>
        <v>474.5</v>
      </c>
      <c r="V98" s="121">
        <v>43504</v>
      </c>
      <c r="W98" s="57"/>
      <c r="X98" s="57"/>
      <c r="Y98" s="57"/>
      <c r="Z98" s="57"/>
      <c r="AA98" s="57"/>
      <c r="AB98" s="95"/>
      <c r="AC98" s="106">
        <v>405</v>
      </c>
      <c r="AD98" s="108"/>
      <c r="AE98" s="114">
        <v>5927.09</v>
      </c>
      <c r="AF98" s="110"/>
    </row>
    <row r="99" spans="1:127" s="32" customFormat="1">
      <c r="A99" s="18" t="s">
        <v>22</v>
      </c>
      <c r="B99" s="17">
        <v>43555</v>
      </c>
      <c r="C99" s="16"/>
      <c r="D99" s="16"/>
      <c r="E99" s="19">
        <v>0</v>
      </c>
      <c r="F99" s="16"/>
      <c r="G99" s="18" t="str">
        <f t="shared" si="8"/>
        <v>--</v>
      </c>
      <c r="H99" s="19">
        <v>0</v>
      </c>
      <c r="I99" s="19">
        <f t="shared" si="9"/>
        <v>0</v>
      </c>
      <c r="J99" s="31"/>
      <c r="K99" s="20"/>
      <c r="L99"/>
      <c r="M99" s="75" t="s">
        <v>22</v>
      </c>
      <c r="N99" s="77">
        <v>43555</v>
      </c>
      <c r="O99" s="20"/>
      <c r="P99" s="20"/>
      <c r="Q99" s="49">
        <v>0</v>
      </c>
      <c r="R99" s="20"/>
      <c r="S99" s="20" t="str">
        <f t="shared" si="10"/>
        <v>--</v>
      </c>
      <c r="T99" s="49">
        <v>0</v>
      </c>
      <c r="U99" s="49">
        <f t="shared" si="11"/>
        <v>0</v>
      </c>
      <c r="V99" s="120"/>
      <c r="W99" s="57"/>
      <c r="X99" s="57"/>
      <c r="Y99" s="57"/>
      <c r="Z99" s="57"/>
      <c r="AA99" s="57"/>
      <c r="AB99" s="95"/>
      <c r="AC99" s="104"/>
      <c r="AD99" s="108"/>
      <c r="AE99" s="114"/>
      <c r="AF99" s="11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</row>
    <row r="100" spans="1:127">
      <c r="B100" s="25"/>
      <c r="D100">
        <f>SUM(D69:D99)</f>
        <v>23</v>
      </c>
      <c r="E100" s="28">
        <f>SUM(E69:E99)</f>
        <v>15795</v>
      </c>
      <c r="F100">
        <f>SUM(F69:F99)</f>
        <v>18</v>
      </c>
      <c r="H100" s="28">
        <f>SUM(H69:H99)</f>
        <v>9578.6700000000019</v>
      </c>
      <c r="I100" s="28">
        <f>SUM(I69:I99)</f>
        <v>25373.670000000006</v>
      </c>
      <c r="N100" s="79"/>
      <c r="O100" s="9"/>
      <c r="P100" s="9">
        <f>SUM(P69:P99)</f>
        <v>20</v>
      </c>
      <c r="Q100" s="21">
        <f>SUM(Q69:Q99)</f>
        <v>14175</v>
      </c>
      <c r="R100" s="9">
        <f>SUM(R69:R99)</f>
        <v>14</v>
      </c>
      <c r="S100" s="9"/>
      <c r="T100" s="21">
        <f>SUM(T69:T99)</f>
        <v>7584.8</v>
      </c>
      <c r="U100" s="21">
        <f>SUM(U69:U99)</f>
        <v>21759.8</v>
      </c>
      <c r="V100" s="123"/>
      <c r="W100" s="14"/>
      <c r="X100" s="14"/>
      <c r="Y100" s="14"/>
      <c r="Z100" s="14"/>
      <c r="AA100" s="14"/>
      <c r="AB100" s="97"/>
      <c r="AC100" s="104"/>
      <c r="AD100" s="112">
        <v>22084.66</v>
      </c>
      <c r="AE100" s="114">
        <f>AE95+AE96+AE97+AE98</f>
        <v>22084.67</v>
      </c>
      <c r="AF100" s="110"/>
    </row>
    <row r="101" spans="1:127" ht="20.45" customHeight="1">
      <c r="B101" s="25"/>
      <c r="N101" s="25"/>
      <c r="V101" s="123"/>
      <c r="W101" s="9"/>
      <c r="X101" s="9"/>
      <c r="Y101" s="9"/>
      <c r="Z101" s="9"/>
      <c r="AA101" s="9"/>
      <c r="AB101" s="94"/>
      <c r="AC101" s="104"/>
      <c r="AD101" s="108"/>
      <c r="AE101" s="109"/>
      <c r="AF101" s="110"/>
    </row>
    <row r="102" spans="1:127" ht="57.75" customHeight="1">
      <c r="A102" s="5" t="s">
        <v>1</v>
      </c>
      <c r="B102" s="6" t="s">
        <v>49</v>
      </c>
      <c r="C102" s="5" t="s">
        <v>3</v>
      </c>
      <c r="D102" s="5" t="s">
        <v>4</v>
      </c>
      <c r="E102" s="7" t="s">
        <v>140</v>
      </c>
      <c r="F102" s="5" t="s">
        <v>4</v>
      </c>
      <c r="G102" s="5"/>
      <c r="H102" s="7" t="s">
        <v>141</v>
      </c>
      <c r="I102" s="7" t="s">
        <v>7</v>
      </c>
      <c r="J102" s="29" t="s">
        <v>8</v>
      </c>
      <c r="K102" s="8" t="s">
        <v>9</v>
      </c>
      <c r="M102" s="74" t="s">
        <v>1</v>
      </c>
      <c r="N102" s="6" t="s">
        <v>49</v>
      </c>
      <c r="O102" s="5" t="s">
        <v>3</v>
      </c>
      <c r="P102" s="5" t="s">
        <v>4</v>
      </c>
      <c r="Q102" s="7" t="s">
        <v>140</v>
      </c>
      <c r="R102" s="5" t="s">
        <v>4</v>
      </c>
      <c r="S102" s="5"/>
      <c r="T102" s="7" t="s">
        <v>141</v>
      </c>
      <c r="U102" s="7" t="s">
        <v>7</v>
      </c>
      <c r="V102" s="124" t="s">
        <v>8</v>
      </c>
      <c r="W102" s="83" t="s">
        <v>142</v>
      </c>
      <c r="X102" s="55" t="s">
        <v>143</v>
      </c>
      <c r="Y102" s="55" t="s">
        <v>144</v>
      </c>
      <c r="Z102" s="55" t="s">
        <v>145</v>
      </c>
      <c r="AA102" s="55" t="s">
        <v>146</v>
      </c>
      <c r="AB102" s="92" t="s">
        <v>147</v>
      </c>
      <c r="AC102" s="103" t="s">
        <v>148</v>
      </c>
      <c r="AD102" s="108"/>
      <c r="AE102" s="109"/>
      <c r="AF102" s="110"/>
    </row>
    <row r="103" spans="1:127">
      <c r="A103" s="12" t="s">
        <v>23</v>
      </c>
      <c r="B103" s="11">
        <v>43556</v>
      </c>
      <c r="C103" s="10" t="s">
        <v>16</v>
      </c>
      <c r="D103" s="12">
        <v>1</v>
      </c>
      <c r="E103" s="13">
        <v>810</v>
      </c>
      <c r="F103" s="10">
        <v>1</v>
      </c>
      <c r="G103" s="12" t="str">
        <f t="shared" ref="G103:G132" si="12">IF(F103=1,"ida e volta", "--" )</f>
        <v>ida e volta</v>
      </c>
      <c r="H103" s="13">
        <v>888.29</v>
      </c>
      <c r="I103" s="13">
        <f t="shared" ref="I103:I132" si="13">SUM(H103,E103)</f>
        <v>1698.29</v>
      </c>
      <c r="J103" s="30"/>
      <c r="K103" s="9"/>
      <c r="M103" s="30" t="s">
        <v>23</v>
      </c>
      <c r="N103" s="69">
        <v>43556</v>
      </c>
      <c r="O103" s="66" t="s">
        <v>16</v>
      </c>
      <c r="P103" s="66">
        <v>1</v>
      </c>
      <c r="Q103" s="60">
        <v>810</v>
      </c>
      <c r="R103" s="66">
        <v>1</v>
      </c>
      <c r="S103" s="66" t="str">
        <f t="shared" ref="S103:S132" si="14">IF(R103=1,"ida e volta", "--" )</f>
        <v>ida e volta</v>
      </c>
      <c r="T103" s="60">
        <v>888.29</v>
      </c>
      <c r="U103" s="60">
        <f t="shared" ref="U103:U132" si="15">SUM(T103,Q103)</f>
        <v>1698.29</v>
      </c>
      <c r="V103" s="121">
        <v>43504</v>
      </c>
      <c r="W103" s="57"/>
      <c r="X103" s="57"/>
      <c r="Y103" s="57"/>
      <c r="Z103" s="57"/>
      <c r="AA103" s="57"/>
      <c r="AB103" s="95"/>
      <c r="AC103" s="104"/>
      <c r="AD103" s="108"/>
      <c r="AE103" s="109"/>
      <c r="AF103" s="110"/>
    </row>
    <row r="104" spans="1:127">
      <c r="A104" s="12" t="s">
        <v>13</v>
      </c>
      <c r="B104" s="11">
        <v>43557</v>
      </c>
      <c r="C104" s="10" t="s">
        <v>16</v>
      </c>
      <c r="D104" s="10">
        <v>1</v>
      </c>
      <c r="E104" s="13">
        <v>810</v>
      </c>
      <c r="F104" s="10"/>
      <c r="G104" s="12" t="str">
        <f t="shared" si="12"/>
        <v>--</v>
      </c>
      <c r="H104" s="13">
        <v>0</v>
      </c>
      <c r="I104" s="13">
        <f t="shared" si="13"/>
        <v>810</v>
      </c>
      <c r="J104" s="27"/>
      <c r="K104" s="9"/>
      <c r="M104" s="30" t="s">
        <v>13</v>
      </c>
      <c r="N104" s="69">
        <v>43557</v>
      </c>
      <c r="O104" s="66" t="s">
        <v>16</v>
      </c>
      <c r="P104" s="66">
        <v>1</v>
      </c>
      <c r="Q104" s="60">
        <v>810</v>
      </c>
      <c r="R104" s="66"/>
      <c r="S104" s="66" t="str">
        <f t="shared" si="14"/>
        <v>--</v>
      </c>
      <c r="T104" s="60">
        <v>0</v>
      </c>
      <c r="U104" s="60">
        <f t="shared" si="15"/>
        <v>810</v>
      </c>
      <c r="V104" s="121">
        <v>43504</v>
      </c>
      <c r="W104" s="57"/>
      <c r="X104" s="57"/>
      <c r="Y104" s="57"/>
      <c r="Z104" s="57"/>
      <c r="AA104" s="57"/>
      <c r="AB104" s="95"/>
      <c r="AC104" s="104"/>
      <c r="AD104" s="108"/>
      <c r="AE104" s="109"/>
      <c r="AF104" s="110"/>
    </row>
    <row r="105" spans="1:127">
      <c r="A105" s="12" t="s">
        <v>15</v>
      </c>
      <c r="B105" s="11">
        <v>43558</v>
      </c>
      <c r="C105" s="10" t="s">
        <v>16</v>
      </c>
      <c r="D105" s="10">
        <v>1</v>
      </c>
      <c r="E105" s="13">
        <v>810</v>
      </c>
      <c r="F105" s="10"/>
      <c r="G105" s="12" t="str">
        <f t="shared" si="12"/>
        <v>--</v>
      </c>
      <c r="H105" s="13">
        <v>0</v>
      </c>
      <c r="I105" s="13">
        <f t="shared" si="13"/>
        <v>810</v>
      </c>
      <c r="J105" s="27"/>
      <c r="K105" s="9"/>
      <c r="M105" s="30" t="s">
        <v>15</v>
      </c>
      <c r="N105" s="69">
        <v>43558</v>
      </c>
      <c r="O105" s="66" t="s">
        <v>16</v>
      </c>
      <c r="P105" s="66">
        <v>1</v>
      </c>
      <c r="Q105" s="60">
        <v>810</v>
      </c>
      <c r="R105" s="66"/>
      <c r="S105" s="66" t="str">
        <f t="shared" si="14"/>
        <v>--</v>
      </c>
      <c r="T105" s="60">
        <v>0</v>
      </c>
      <c r="U105" s="60">
        <f t="shared" si="15"/>
        <v>810</v>
      </c>
      <c r="V105" s="121">
        <v>43504</v>
      </c>
      <c r="W105" s="57"/>
      <c r="X105" s="57"/>
      <c r="Y105" s="57"/>
      <c r="Z105" s="57"/>
      <c r="AA105" s="57"/>
      <c r="AB105" s="95"/>
      <c r="AC105" s="104"/>
      <c r="AD105" s="108"/>
      <c r="AE105" s="109"/>
      <c r="AF105" s="110"/>
    </row>
    <row r="106" spans="1:127">
      <c r="A106" s="12" t="s">
        <v>18</v>
      </c>
      <c r="B106" s="11">
        <v>43559</v>
      </c>
      <c r="C106" s="10" t="s">
        <v>16</v>
      </c>
      <c r="D106" s="10">
        <v>1</v>
      </c>
      <c r="E106" s="13">
        <v>810</v>
      </c>
      <c r="F106" s="10"/>
      <c r="G106" s="12" t="str">
        <f t="shared" si="12"/>
        <v>--</v>
      </c>
      <c r="H106" s="13">
        <v>0</v>
      </c>
      <c r="I106" s="13">
        <f t="shared" si="13"/>
        <v>810</v>
      </c>
      <c r="J106" s="27"/>
      <c r="K106" s="9"/>
      <c r="M106" s="30" t="s">
        <v>18</v>
      </c>
      <c r="N106" s="69">
        <v>43559</v>
      </c>
      <c r="O106" s="66" t="s">
        <v>16</v>
      </c>
      <c r="P106" s="66">
        <v>1</v>
      </c>
      <c r="Q106" s="60">
        <v>810</v>
      </c>
      <c r="R106" s="66"/>
      <c r="S106" s="66" t="str">
        <f t="shared" si="14"/>
        <v>--</v>
      </c>
      <c r="T106" s="60">
        <v>0</v>
      </c>
      <c r="U106" s="60">
        <f t="shared" si="15"/>
        <v>810</v>
      </c>
      <c r="V106" s="121">
        <v>43504</v>
      </c>
      <c r="W106" s="57"/>
      <c r="X106" s="57"/>
      <c r="Y106" s="57"/>
      <c r="Z106" s="57"/>
      <c r="AA106" s="57"/>
      <c r="AB106" s="95"/>
      <c r="AC106" s="104"/>
      <c r="AD106" s="108"/>
      <c r="AE106" s="109"/>
      <c r="AF106" s="110"/>
    </row>
    <row r="107" spans="1:127">
      <c r="A107" s="12" t="s">
        <v>19</v>
      </c>
      <c r="B107" s="11">
        <v>43560</v>
      </c>
      <c r="C107" s="10" t="s">
        <v>50</v>
      </c>
      <c r="D107" s="10">
        <v>1</v>
      </c>
      <c r="E107" s="13">
        <v>810</v>
      </c>
      <c r="F107" s="10">
        <v>1</v>
      </c>
      <c r="G107" s="12" t="str">
        <f t="shared" si="12"/>
        <v>ida e volta</v>
      </c>
      <c r="H107" s="13">
        <v>810</v>
      </c>
      <c r="I107" s="13">
        <f t="shared" si="13"/>
        <v>1620</v>
      </c>
      <c r="J107" s="27"/>
      <c r="K107" s="9"/>
      <c r="M107" s="76" t="s">
        <v>19</v>
      </c>
      <c r="N107" s="69">
        <v>43560</v>
      </c>
      <c r="O107" s="66" t="s">
        <v>166</v>
      </c>
      <c r="P107" s="66">
        <v>1</v>
      </c>
      <c r="Q107" s="60">
        <v>810</v>
      </c>
      <c r="R107" s="66"/>
      <c r="S107" s="66" t="str">
        <f t="shared" si="14"/>
        <v>--</v>
      </c>
      <c r="T107" s="60">
        <v>0</v>
      </c>
      <c r="U107" s="60">
        <f t="shared" si="15"/>
        <v>810</v>
      </c>
      <c r="V107" s="121">
        <v>43504</v>
      </c>
      <c r="W107" s="59"/>
      <c r="X107" s="59"/>
      <c r="Y107" s="59"/>
      <c r="Z107" s="59"/>
      <c r="AA107" s="59"/>
      <c r="AB107" s="95">
        <v>405</v>
      </c>
      <c r="AC107" s="104"/>
      <c r="AD107" s="108"/>
      <c r="AE107" s="109"/>
      <c r="AF107" s="110"/>
    </row>
    <row r="108" spans="1:127">
      <c r="A108" s="12" t="s">
        <v>20</v>
      </c>
      <c r="B108" s="11">
        <v>43561</v>
      </c>
      <c r="C108" s="12" t="s">
        <v>21</v>
      </c>
      <c r="D108" s="10">
        <v>1</v>
      </c>
      <c r="E108" s="13">
        <v>405</v>
      </c>
      <c r="F108" s="10">
        <v>1</v>
      </c>
      <c r="G108" s="12" t="str">
        <f t="shared" si="12"/>
        <v>ida e volta</v>
      </c>
      <c r="H108" s="13">
        <v>69.5</v>
      </c>
      <c r="I108" s="13">
        <f t="shared" si="13"/>
        <v>474.5</v>
      </c>
      <c r="J108" s="27"/>
      <c r="K108" s="9"/>
      <c r="M108" s="30" t="s">
        <v>20</v>
      </c>
      <c r="N108" s="69">
        <v>43561</v>
      </c>
      <c r="O108" s="66" t="s">
        <v>21</v>
      </c>
      <c r="P108" s="66">
        <v>1</v>
      </c>
      <c r="Q108" s="60">
        <v>405</v>
      </c>
      <c r="R108" s="66">
        <v>1</v>
      </c>
      <c r="S108" s="66" t="str">
        <f t="shared" si="14"/>
        <v>ida e volta</v>
      </c>
      <c r="T108" s="60">
        <v>69.5</v>
      </c>
      <c r="U108" s="60">
        <f t="shared" si="15"/>
        <v>474.5</v>
      </c>
      <c r="V108" s="121">
        <v>43504</v>
      </c>
      <c r="W108" s="57"/>
      <c r="X108" s="57"/>
      <c r="Y108" s="57"/>
      <c r="Z108" s="57"/>
      <c r="AA108" s="57"/>
      <c r="AB108" s="95"/>
      <c r="AC108" s="106">
        <v>405</v>
      </c>
      <c r="AD108" s="108"/>
      <c r="AE108" s="109"/>
      <c r="AF108" s="110"/>
    </row>
    <row r="109" spans="1:127" s="32" customFormat="1">
      <c r="A109" s="18" t="s">
        <v>22</v>
      </c>
      <c r="B109" s="17">
        <v>43562</v>
      </c>
      <c r="C109" s="16"/>
      <c r="D109" s="16"/>
      <c r="E109" s="19">
        <v>0</v>
      </c>
      <c r="F109" s="16"/>
      <c r="G109" s="18" t="str">
        <f t="shared" si="12"/>
        <v>--</v>
      </c>
      <c r="H109" s="19">
        <v>0</v>
      </c>
      <c r="I109" s="19">
        <f t="shared" si="13"/>
        <v>0</v>
      </c>
      <c r="J109" s="31"/>
      <c r="K109" s="20"/>
      <c r="L109"/>
      <c r="M109" s="75" t="s">
        <v>22</v>
      </c>
      <c r="N109" s="77">
        <v>43562</v>
      </c>
      <c r="O109" s="20"/>
      <c r="P109" s="20"/>
      <c r="Q109" s="49">
        <v>0</v>
      </c>
      <c r="R109" s="20"/>
      <c r="S109" s="20" t="str">
        <f t="shared" si="14"/>
        <v>--</v>
      </c>
      <c r="T109" s="49">
        <v>0</v>
      </c>
      <c r="U109" s="49">
        <f t="shared" si="15"/>
        <v>0</v>
      </c>
      <c r="V109" s="120"/>
      <c r="W109" s="57"/>
      <c r="X109" s="57"/>
      <c r="Y109" s="57"/>
      <c r="Z109" s="57"/>
      <c r="AA109" s="57"/>
      <c r="AB109" s="95"/>
      <c r="AC109" s="104"/>
      <c r="AD109" s="108"/>
      <c r="AE109" s="109"/>
      <c r="AF109" s="11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0"/>
      <c r="DC109" s="90"/>
      <c r="DD109" s="90"/>
      <c r="DE109" s="90"/>
      <c r="DF109" s="90"/>
      <c r="DG109" s="90"/>
      <c r="DH109" s="90"/>
      <c r="DI109" s="90"/>
      <c r="DJ109" s="90"/>
      <c r="DK109" s="90"/>
      <c r="DL109" s="90"/>
      <c r="DM109" s="90"/>
      <c r="DN109" s="90"/>
      <c r="DO109" s="90"/>
      <c r="DP109" s="90"/>
      <c r="DQ109" s="90"/>
      <c r="DR109" s="90"/>
      <c r="DS109" s="90"/>
      <c r="DT109" s="90"/>
      <c r="DU109" s="90"/>
      <c r="DV109" s="90"/>
      <c r="DW109" s="90"/>
    </row>
    <row r="110" spans="1:127">
      <c r="A110" s="12" t="s">
        <v>23</v>
      </c>
      <c r="B110" s="11">
        <v>43563</v>
      </c>
      <c r="C110" s="10" t="s">
        <v>16</v>
      </c>
      <c r="D110" s="10">
        <v>1</v>
      </c>
      <c r="E110" s="13">
        <v>810</v>
      </c>
      <c r="F110" s="10">
        <v>1</v>
      </c>
      <c r="G110" s="12" t="str">
        <f t="shared" si="12"/>
        <v>ida e volta</v>
      </c>
      <c r="H110" s="13">
        <v>888.29</v>
      </c>
      <c r="I110" s="13">
        <f t="shared" si="13"/>
        <v>1698.29</v>
      </c>
      <c r="J110" s="27"/>
      <c r="K110" s="9"/>
      <c r="M110" s="30" t="s">
        <v>23</v>
      </c>
      <c r="N110" s="69">
        <v>43563</v>
      </c>
      <c r="O110" s="66" t="s">
        <v>16</v>
      </c>
      <c r="P110" s="66">
        <v>1</v>
      </c>
      <c r="Q110" s="60">
        <v>810</v>
      </c>
      <c r="R110" s="66">
        <v>1</v>
      </c>
      <c r="S110" s="66" t="str">
        <f t="shared" si="14"/>
        <v>ida e volta</v>
      </c>
      <c r="T110" s="60">
        <v>888.29</v>
      </c>
      <c r="U110" s="60">
        <f t="shared" si="15"/>
        <v>1698.29</v>
      </c>
      <c r="V110" s="121">
        <v>43511</v>
      </c>
      <c r="W110" s="57"/>
      <c r="X110" s="57"/>
      <c r="Y110" s="57"/>
      <c r="Z110" s="57"/>
      <c r="AA110" s="57"/>
      <c r="AB110" s="95">
        <v>405</v>
      </c>
      <c r="AC110" s="104"/>
      <c r="AD110" s="108"/>
      <c r="AE110" s="109"/>
      <c r="AF110" s="110"/>
    </row>
    <row r="111" spans="1:127">
      <c r="A111" s="12" t="s">
        <v>13</v>
      </c>
      <c r="B111" s="34">
        <v>43564</v>
      </c>
      <c r="C111" s="22" t="s">
        <v>51</v>
      </c>
      <c r="D111" s="22">
        <v>1</v>
      </c>
      <c r="E111" s="24">
        <v>810</v>
      </c>
      <c r="F111" s="22">
        <v>1</v>
      </c>
      <c r="G111" s="23" t="str">
        <f t="shared" si="12"/>
        <v>ida e volta</v>
      </c>
      <c r="H111" s="24">
        <v>810</v>
      </c>
      <c r="I111" s="24">
        <f t="shared" si="13"/>
        <v>1620</v>
      </c>
      <c r="J111" s="27"/>
      <c r="K111" s="9"/>
      <c r="M111" s="30" t="s">
        <v>13</v>
      </c>
      <c r="N111" s="69">
        <v>43564</v>
      </c>
      <c r="O111" s="66" t="s">
        <v>167</v>
      </c>
      <c r="P111" s="66"/>
      <c r="Q111" s="60">
        <v>0</v>
      </c>
      <c r="R111" s="66"/>
      <c r="S111" s="66" t="str">
        <f t="shared" si="14"/>
        <v>--</v>
      </c>
      <c r="T111" s="60">
        <v>0</v>
      </c>
      <c r="U111" s="60">
        <f t="shared" si="15"/>
        <v>0</v>
      </c>
      <c r="V111" s="121">
        <v>43511</v>
      </c>
      <c r="W111" s="57"/>
      <c r="X111" s="57"/>
      <c r="Y111" s="57"/>
      <c r="Z111" s="57"/>
      <c r="AA111" s="57"/>
      <c r="AB111" s="95"/>
      <c r="AC111" s="104"/>
      <c r="AD111" s="108"/>
      <c r="AE111" s="109"/>
      <c r="AF111" s="110"/>
    </row>
    <row r="112" spans="1:127">
      <c r="A112" s="12" t="s">
        <v>15</v>
      </c>
      <c r="B112" s="34">
        <v>43565</v>
      </c>
      <c r="C112" s="22" t="s">
        <v>51</v>
      </c>
      <c r="D112" s="22">
        <v>1</v>
      </c>
      <c r="E112" s="24">
        <v>810</v>
      </c>
      <c r="F112" s="22"/>
      <c r="G112" s="23" t="str">
        <f t="shared" si="12"/>
        <v>--</v>
      </c>
      <c r="H112" s="24">
        <v>0</v>
      </c>
      <c r="I112" s="24">
        <f t="shared" si="13"/>
        <v>810</v>
      </c>
      <c r="J112" s="27"/>
      <c r="K112" s="9"/>
      <c r="M112" s="30" t="s">
        <v>15</v>
      </c>
      <c r="N112" s="69">
        <v>43565</v>
      </c>
      <c r="O112" s="66" t="s">
        <v>167</v>
      </c>
      <c r="P112" s="66"/>
      <c r="Q112" s="60">
        <v>0</v>
      </c>
      <c r="R112" s="66"/>
      <c r="S112" s="66" t="str">
        <f t="shared" si="14"/>
        <v>--</v>
      </c>
      <c r="T112" s="60">
        <v>0</v>
      </c>
      <c r="U112" s="60">
        <f t="shared" si="15"/>
        <v>0</v>
      </c>
      <c r="V112" s="121">
        <v>43511</v>
      </c>
      <c r="W112" s="57"/>
      <c r="X112" s="57"/>
      <c r="Y112" s="57"/>
      <c r="Z112" s="57"/>
      <c r="AA112" s="57"/>
      <c r="AB112" s="95"/>
      <c r="AC112" s="104"/>
      <c r="AD112" s="108"/>
      <c r="AE112" s="109"/>
      <c r="AF112" s="110"/>
    </row>
    <row r="113" spans="1:127">
      <c r="A113" s="12" t="s">
        <v>18</v>
      </c>
      <c r="B113" s="11">
        <v>43566</v>
      </c>
      <c r="C113" s="10" t="s">
        <v>51</v>
      </c>
      <c r="D113" s="10">
        <v>1</v>
      </c>
      <c r="E113" s="13">
        <v>810</v>
      </c>
      <c r="F113" s="10"/>
      <c r="G113" s="12" t="str">
        <f t="shared" si="12"/>
        <v>--</v>
      </c>
      <c r="H113" s="13">
        <v>0</v>
      </c>
      <c r="I113" s="13">
        <f t="shared" si="13"/>
        <v>810</v>
      </c>
      <c r="J113" s="27"/>
      <c r="K113" s="9"/>
      <c r="M113" s="76" t="s">
        <v>18</v>
      </c>
      <c r="N113" s="69">
        <v>43566</v>
      </c>
      <c r="O113" s="66"/>
      <c r="P113" s="66"/>
      <c r="Q113" s="60">
        <v>0</v>
      </c>
      <c r="R113" s="66"/>
      <c r="S113" s="66" t="str">
        <f t="shared" si="14"/>
        <v>--</v>
      </c>
      <c r="T113" s="60">
        <v>0</v>
      </c>
      <c r="U113" s="60">
        <f t="shared" si="15"/>
        <v>0</v>
      </c>
      <c r="V113" s="121">
        <v>43511</v>
      </c>
      <c r="W113" s="59"/>
      <c r="X113" s="59"/>
      <c r="Y113" s="59"/>
      <c r="Z113" s="59"/>
      <c r="AA113" s="59"/>
      <c r="AB113" s="95"/>
      <c r="AC113" s="104"/>
      <c r="AD113" s="108"/>
      <c r="AE113" s="109"/>
      <c r="AF113" s="110"/>
    </row>
    <row r="114" spans="1:127">
      <c r="A114" s="12" t="s">
        <v>19</v>
      </c>
      <c r="B114" s="11">
        <v>43567</v>
      </c>
      <c r="C114" s="10" t="s">
        <v>51</v>
      </c>
      <c r="D114" s="10">
        <v>1</v>
      </c>
      <c r="E114" s="13">
        <v>810</v>
      </c>
      <c r="F114" s="10"/>
      <c r="G114" s="12" t="str">
        <f t="shared" si="12"/>
        <v>--</v>
      </c>
      <c r="H114" s="13">
        <v>0</v>
      </c>
      <c r="I114" s="13">
        <f t="shared" si="13"/>
        <v>810</v>
      </c>
      <c r="J114" s="27"/>
      <c r="K114" s="9"/>
      <c r="M114" s="76" t="s">
        <v>19</v>
      </c>
      <c r="N114" s="69">
        <v>43567</v>
      </c>
      <c r="O114" s="66" t="s">
        <v>16</v>
      </c>
      <c r="P114" s="66">
        <v>1</v>
      </c>
      <c r="Q114" s="60">
        <v>810</v>
      </c>
      <c r="R114" s="66"/>
      <c r="S114" s="66" t="str">
        <f t="shared" si="14"/>
        <v>--</v>
      </c>
      <c r="T114" s="60">
        <v>0</v>
      </c>
      <c r="U114" s="60">
        <f t="shared" si="15"/>
        <v>810</v>
      </c>
      <c r="V114" s="121">
        <v>43511</v>
      </c>
      <c r="W114" s="59"/>
      <c r="X114" s="59"/>
      <c r="Y114" s="59"/>
      <c r="Z114" s="59"/>
      <c r="AA114" s="59"/>
      <c r="AB114" s="95">
        <v>405</v>
      </c>
      <c r="AC114" s="104"/>
      <c r="AD114" s="108"/>
      <c r="AE114" s="109"/>
      <c r="AF114" s="110"/>
    </row>
    <row r="115" spans="1:127">
      <c r="A115" s="12" t="s">
        <v>20</v>
      </c>
      <c r="B115" s="11">
        <v>43568</v>
      </c>
      <c r="C115" s="10" t="s">
        <v>51</v>
      </c>
      <c r="D115" s="10">
        <v>1</v>
      </c>
      <c r="E115" s="13">
        <v>810</v>
      </c>
      <c r="F115" s="10"/>
      <c r="G115" s="12" t="str">
        <f t="shared" si="12"/>
        <v>--</v>
      </c>
      <c r="H115" s="13">
        <v>0</v>
      </c>
      <c r="I115" s="13">
        <f t="shared" si="13"/>
        <v>810</v>
      </c>
      <c r="J115" s="27"/>
      <c r="K115" s="9"/>
      <c r="M115" s="76" t="s">
        <v>20</v>
      </c>
      <c r="N115" s="69">
        <v>43568</v>
      </c>
      <c r="O115" s="66"/>
      <c r="P115" s="66"/>
      <c r="Q115" s="60">
        <v>0</v>
      </c>
      <c r="R115" s="66"/>
      <c r="S115" s="66" t="str">
        <f t="shared" si="14"/>
        <v>--</v>
      </c>
      <c r="T115" s="60">
        <v>0</v>
      </c>
      <c r="U115" s="60">
        <f t="shared" si="15"/>
        <v>0</v>
      </c>
      <c r="V115" s="121">
        <v>43511</v>
      </c>
      <c r="W115" s="59"/>
      <c r="X115" s="59"/>
      <c r="Y115" s="59"/>
      <c r="Z115" s="59"/>
      <c r="AA115" s="59"/>
      <c r="AB115" s="95"/>
      <c r="AC115" s="104"/>
      <c r="AD115" s="108"/>
      <c r="AE115" s="109"/>
      <c r="AF115" s="110"/>
    </row>
    <row r="116" spans="1:127" s="32" customFormat="1">
      <c r="A116" s="18" t="s">
        <v>22</v>
      </c>
      <c r="B116" s="17">
        <v>43569</v>
      </c>
      <c r="C116" s="16"/>
      <c r="D116" s="16"/>
      <c r="E116" s="19">
        <v>0</v>
      </c>
      <c r="F116" s="16"/>
      <c r="G116" s="18" t="str">
        <f t="shared" si="12"/>
        <v>--</v>
      </c>
      <c r="H116" s="19">
        <v>0</v>
      </c>
      <c r="I116" s="19">
        <f t="shared" si="13"/>
        <v>0</v>
      </c>
      <c r="J116" s="31"/>
      <c r="K116" s="20"/>
      <c r="L116"/>
      <c r="M116" s="75" t="s">
        <v>22</v>
      </c>
      <c r="N116" s="70">
        <v>43569</v>
      </c>
      <c r="O116" s="71"/>
      <c r="P116" s="71"/>
      <c r="Q116" s="72">
        <v>0</v>
      </c>
      <c r="R116" s="71"/>
      <c r="S116" s="71" t="str">
        <f t="shared" si="14"/>
        <v>--</v>
      </c>
      <c r="T116" s="72">
        <v>0</v>
      </c>
      <c r="U116" s="72">
        <f t="shared" si="15"/>
        <v>0</v>
      </c>
      <c r="V116" s="120"/>
      <c r="W116" s="57"/>
      <c r="X116" s="57"/>
      <c r="Y116" s="57"/>
      <c r="Z116" s="57"/>
      <c r="AA116" s="57"/>
      <c r="AB116" s="95"/>
      <c r="AC116" s="104"/>
      <c r="AD116" s="108"/>
      <c r="AE116" s="109"/>
      <c r="AF116" s="11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0"/>
      <c r="CZ116" s="90"/>
      <c r="DA116" s="90"/>
      <c r="DB116" s="90"/>
      <c r="DC116" s="90"/>
      <c r="DD116" s="90"/>
      <c r="DE116" s="90"/>
      <c r="DF116" s="90"/>
      <c r="DG116" s="90"/>
      <c r="DH116" s="90"/>
      <c r="DI116" s="90"/>
      <c r="DJ116" s="90"/>
      <c r="DK116" s="90"/>
      <c r="DL116" s="90"/>
      <c r="DM116" s="90"/>
      <c r="DN116" s="90"/>
      <c r="DO116" s="90"/>
      <c r="DP116" s="90"/>
      <c r="DQ116" s="90"/>
      <c r="DR116" s="90"/>
      <c r="DS116" s="90"/>
      <c r="DT116" s="90"/>
      <c r="DU116" s="90"/>
      <c r="DV116" s="90"/>
      <c r="DW116" s="90"/>
    </row>
    <row r="117" spans="1:127">
      <c r="A117" s="12" t="s">
        <v>23</v>
      </c>
      <c r="B117" s="11">
        <v>43570</v>
      </c>
      <c r="C117" s="10" t="s">
        <v>16</v>
      </c>
      <c r="D117" s="10">
        <v>1</v>
      </c>
      <c r="E117" s="13">
        <v>810</v>
      </c>
      <c r="F117" s="10">
        <v>1</v>
      </c>
      <c r="G117" s="12" t="str">
        <f t="shared" si="12"/>
        <v>ida e volta</v>
      </c>
      <c r="H117" s="13">
        <v>888.29</v>
      </c>
      <c r="I117" s="13">
        <f t="shared" si="13"/>
        <v>1698.29</v>
      </c>
      <c r="J117" s="27"/>
      <c r="K117" s="9"/>
      <c r="M117" s="30" t="s">
        <v>23</v>
      </c>
      <c r="N117" s="79">
        <v>43570</v>
      </c>
      <c r="O117" s="9" t="s">
        <v>16</v>
      </c>
      <c r="P117" s="9">
        <v>1</v>
      </c>
      <c r="Q117" s="57">
        <v>810</v>
      </c>
      <c r="R117" s="9">
        <v>1</v>
      </c>
      <c r="S117" s="9" t="str">
        <f t="shared" si="14"/>
        <v>ida e volta</v>
      </c>
      <c r="T117" s="57">
        <v>888.29</v>
      </c>
      <c r="U117" s="57">
        <f t="shared" si="15"/>
        <v>1698.29</v>
      </c>
      <c r="V117" s="121">
        <v>43511</v>
      </c>
      <c r="W117" s="57"/>
      <c r="X117" s="57"/>
      <c r="Y117" s="57"/>
      <c r="Z117" s="57"/>
      <c r="AA117" s="57"/>
      <c r="AB117" s="95">
        <v>405</v>
      </c>
      <c r="AC117" s="104"/>
      <c r="AD117" s="108"/>
      <c r="AE117" s="109"/>
      <c r="AF117" s="110"/>
    </row>
    <row r="118" spans="1:127">
      <c r="A118" s="12" t="s">
        <v>13</v>
      </c>
      <c r="B118" s="11">
        <v>43571</v>
      </c>
      <c r="C118" s="10" t="s">
        <v>52</v>
      </c>
      <c r="D118" s="10">
        <v>1</v>
      </c>
      <c r="E118" s="13">
        <v>810</v>
      </c>
      <c r="F118" s="10">
        <v>1</v>
      </c>
      <c r="G118" s="12" t="str">
        <f t="shared" si="12"/>
        <v>ida e volta</v>
      </c>
      <c r="H118" s="13">
        <v>514.29999999999995</v>
      </c>
      <c r="I118" s="13">
        <f t="shared" si="13"/>
        <v>1324.3</v>
      </c>
      <c r="J118" s="27"/>
      <c r="K118" s="9"/>
      <c r="M118" s="30" t="s">
        <v>13</v>
      </c>
      <c r="N118" s="79">
        <v>43571</v>
      </c>
      <c r="O118" s="9" t="s">
        <v>52</v>
      </c>
      <c r="P118" s="9">
        <v>1</v>
      </c>
      <c r="Q118" s="57">
        <v>810</v>
      </c>
      <c r="R118" s="9">
        <v>1</v>
      </c>
      <c r="S118" s="9" t="str">
        <f t="shared" si="14"/>
        <v>ida e volta</v>
      </c>
      <c r="T118" s="57">
        <v>514.29999999999995</v>
      </c>
      <c r="U118" s="57">
        <f t="shared" si="15"/>
        <v>1324.3</v>
      </c>
      <c r="V118" s="121">
        <v>43511</v>
      </c>
      <c r="W118" s="57"/>
      <c r="X118" s="57"/>
      <c r="Y118" s="57"/>
      <c r="Z118" s="57"/>
      <c r="AA118" s="57"/>
      <c r="AB118" s="95">
        <v>405</v>
      </c>
      <c r="AC118" s="104"/>
      <c r="AD118" s="108"/>
      <c r="AE118" s="109"/>
      <c r="AF118" s="110"/>
    </row>
    <row r="119" spans="1:127">
      <c r="A119" s="12" t="s">
        <v>15</v>
      </c>
      <c r="B119" s="11">
        <v>43572</v>
      </c>
      <c r="C119" s="10" t="s">
        <v>16</v>
      </c>
      <c r="D119" s="10">
        <v>1</v>
      </c>
      <c r="E119" s="13">
        <v>810</v>
      </c>
      <c r="F119" s="10">
        <v>1</v>
      </c>
      <c r="G119" s="12" t="str">
        <f t="shared" si="12"/>
        <v>ida e volta</v>
      </c>
      <c r="H119" s="13">
        <v>888.29</v>
      </c>
      <c r="I119" s="13">
        <f t="shared" si="13"/>
        <v>1698.29</v>
      </c>
      <c r="J119" s="27"/>
      <c r="K119" s="9"/>
      <c r="M119" s="30" t="s">
        <v>15</v>
      </c>
      <c r="N119" s="79">
        <v>43572</v>
      </c>
      <c r="O119" s="9" t="s">
        <v>16</v>
      </c>
      <c r="P119" s="9">
        <v>1</v>
      </c>
      <c r="Q119" s="57">
        <v>810</v>
      </c>
      <c r="R119" s="9">
        <v>1</v>
      </c>
      <c r="S119" s="9" t="str">
        <f t="shared" si="14"/>
        <v>ida e volta</v>
      </c>
      <c r="T119" s="57">
        <v>888.29</v>
      </c>
      <c r="U119" s="57">
        <f t="shared" si="15"/>
        <v>1698.29</v>
      </c>
      <c r="V119" s="121">
        <v>43511</v>
      </c>
      <c r="W119" s="57"/>
      <c r="X119" s="57"/>
      <c r="Y119" s="57"/>
      <c r="Z119" s="57"/>
      <c r="AA119" s="57"/>
      <c r="AB119" s="95"/>
      <c r="AC119" s="104"/>
      <c r="AD119" s="108"/>
      <c r="AE119" s="109"/>
      <c r="AF119" s="110"/>
    </row>
    <row r="120" spans="1:127">
      <c r="A120" s="12" t="s">
        <v>18</v>
      </c>
      <c r="B120" s="11">
        <v>43573</v>
      </c>
      <c r="C120" s="10" t="s">
        <v>16</v>
      </c>
      <c r="D120" s="10">
        <v>1</v>
      </c>
      <c r="E120" s="13">
        <v>810</v>
      </c>
      <c r="F120" s="10"/>
      <c r="G120" s="12" t="str">
        <f t="shared" si="12"/>
        <v>--</v>
      </c>
      <c r="H120" s="13">
        <v>0</v>
      </c>
      <c r="I120" s="13">
        <f t="shared" si="13"/>
        <v>810</v>
      </c>
      <c r="J120" s="27"/>
      <c r="K120" s="9"/>
      <c r="M120" s="30" t="s">
        <v>18</v>
      </c>
      <c r="N120" s="79">
        <v>43573</v>
      </c>
      <c r="O120" s="9" t="s">
        <v>16</v>
      </c>
      <c r="P120" s="9">
        <v>1</v>
      </c>
      <c r="Q120" s="57">
        <v>810</v>
      </c>
      <c r="R120" s="9"/>
      <c r="S120" s="9" t="str">
        <f t="shared" si="14"/>
        <v>--</v>
      </c>
      <c r="T120" s="57">
        <v>0</v>
      </c>
      <c r="U120" s="57">
        <f t="shared" si="15"/>
        <v>810</v>
      </c>
      <c r="V120" s="121">
        <v>43511</v>
      </c>
      <c r="W120" s="57"/>
      <c r="X120" s="57"/>
      <c r="Y120" s="57"/>
      <c r="Z120" s="57"/>
      <c r="AA120" s="57"/>
      <c r="AB120" s="95">
        <v>405</v>
      </c>
      <c r="AC120" s="104"/>
      <c r="AD120" s="108"/>
      <c r="AE120" s="109"/>
      <c r="AF120" s="110"/>
    </row>
    <row r="121" spans="1:127">
      <c r="A121" s="12" t="s">
        <v>19</v>
      </c>
      <c r="B121" s="11">
        <v>43574</v>
      </c>
      <c r="C121" s="10"/>
      <c r="D121" s="10"/>
      <c r="E121" s="13">
        <v>0</v>
      </c>
      <c r="F121" s="10"/>
      <c r="G121" s="12" t="str">
        <f t="shared" si="12"/>
        <v>--</v>
      </c>
      <c r="H121" s="13">
        <v>0</v>
      </c>
      <c r="I121" s="13">
        <f t="shared" si="13"/>
        <v>0</v>
      </c>
      <c r="J121" s="27"/>
      <c r="K121" s="9"/>
      <c r="M121" s="30" t="s">
        <v>19</v>
      </c>
      <c r="N121" s="79">
        <v>43574</v>
      </c>
      <c r="O121" s="9"/>
      <c r="P121" s="9"/>
      <c r="Q121" s="57">
        <v>0</v>
      </c>
      <c r="R121" s="9"/>
      <c r="S121" s="9" t="str">
        <f t="shared" si="14"/>
        <v>--</v>
      </c>
      <c r="T121" s="57">
        <v>0</v>
      </c>
      <c r="U121" s="57">
        <f t="shared" si="15"/>
        <v>0</v>
      </c>
      <c r="V121" s="120"/>
      <c r="W121" s="57"/>
      <c r="X121" s="57"/>
      <c r="Y121" s="57"/>
      <c r="Z121" s="57"/>
      <c r="AA121" s="57"/>
      <c r="AB121" s="95"/>
      <c r="AC121" s="104"/>
      <c r="AD121" s="108"/>
      <c r="AE121" s="109"/>
      <c r="AF121" s="110"/>
    </row>
    <row r="122" spans="1:127">
      <c r="A122" s="12" t="s">
        <v>20</v>
      </c>
      <c r="B122" s="11">
        <v>43575</v>
      </c>
      <c r="C122" s="10"/>
      <c r="D122" s="10"/>
      <c r="E122" s="13">
        <v>0</v>
      </c>
      <c r="F122" s="10"/>
      <c r="G122" s="12" t="str">
        <f t="shared" si="12"/>
        <v>--</v>
      </c>
      <c r="H122" s="13">
        <v>0</v>
      </c>
      <c r="I122" s="13">
        <f t="shared" si="13"/>
        <v>0</v>
      </c>
      <c r="J122" s="27"/>
      <c r="K122" s="9"/>
      <c r="M122" s="30" t="s">
        <v>20</v>
      </c>
      <c r="N122" s="79">
        <v>43575</v>
      </c>
      <c r="O122" s="9"/>
      <c r="P122" s="9"/>
      <c r="Q122" s="57">
        <v>0</v>
      </c>
      <c r="R122" s="9"/>
      <c r="S122" s="9" t="str">
        <f t="shared" si="14"/>
        <v>--</v>
      </c>
      <c r="T122" s="57">
        <v>0</v>
      </c>
      <c r="U122" s="57">
        <f t="shared" si="15"/>
        <v>0</v>
      </c>
      <c r="V122" s="120"/>
      <c r="W122" s="57"/>
      <c r="X122" s="57"/>
      <c r="Y122" s="57"/>
      <c r="Z122" s="57"/>
      <c r="AA122" s="57"/>
      <c r="AB122" s="95"/>
      <c r="AC122" s="104"/>
      <c r="AD122" s="108"/>
      <c r="AE122" s="109"/>
      <c r="AF122" s="110"/>
    </row>
    <row r="123" spans="1:127" s="32" customFormat="1">
      <c r="A123" s="18" t="s">
        <v>22</v>
      </c>
      <c r="B123" s="17">
        <v>43576</v>
      </c>
      <c r="C123" s="16"/>
      <c r="D123" s="16"/>
      <c r="E123" s="19">
        <v>0</v>
      </c>
      <c r="F123" s="16"/>
      <c r="G123" s="18" t="str">
        <f t="shared" si="12"/>
        <v>--</v>
      </c>
      <c r="H123" s="19">
        <v>0</v>
      </c>
      <c r="I123" s="19">
        <f t="shared" si="13"/>
        <v>0</v>
      </c>
      <c r="J123" s="31"/>
      <c r="K123" s="20"/>
      <c r="L123"/>
      <c r="M123" s="75" t="s">
        <v>22</v>
      </c>
      <c r="N123" s="77">
        <v>43576</v>
      </c>
      <c r="O123" s="20"/>
      <c r="P123" s="20"/>
      <c r="Q123" s="49">
        <v>0</v>
      </c>
      <c r="R123" s="20"/>
      <c r="S123" s="20" t="str">
        <f t="shared" si="14"/>
        <v>--</v>
      </c>
      <c r="T123" s="49">
        <v>0</v>
      </c>
      <c r="U123" s="49">
        <f t="shared" si="15"/>
        <v>0</v>
      </c>
      <c r="V123" s="120"/>
      <c r="W123" s="57"/>
      <c r="X123" s="57"/>
      <c r="Y123" s="57"/>
      <c r="Z123" s="57"/>
      <c r="AA123" s="57"/>
      <c r="AB123" s="95"/>
      <c r="AC123" s="104"/>
      <c r="AD123" s="108"/>
      <c r="AE123" s="109"/>
      <c r="AF123" s="11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  <c r="DC123" s="90"/>
      <c r="DD123" s="90"/>
      <c r="DE123" s="90"/>
      <c r="DF123" s="90"/>
      <c r="DG123" s="90"/>
      <c r="DH123" s="90"/>
      <c r="DI123" s="90"/>
      <c r="DJ123" s="90"/>
      <c r="DK123" s="90"/>
      <c r="DL123" s="90"/>
      <c r="DM123" s="90"/>
      <c r="DN123" s="90"/>
      <c r="DO123" s="90"/>
      <c r="DP123" s="90"/>
      <c r="DQ123" s="90"/>
      <c r="DR123" s="90"/>
      <c r="DS123" s="90"/>
      <c r="DT123" s="90"/>
      <c r="DU123" s="90"/>
      <c r="DV123" s="90"/>
      <c r="DW123" s="90"/>
    </row>
    <row r="124" spans="1:127">
      <c r="A124" s="12" t="s">
        <v>23</v>
      </c>
      <c r="B124" s="11">
        <v>43577</v>
      </c>
      <c r="C124" s="10" t="s">
        <v>16</v>
      </c>
      <c r="D124" s="10">
        <v>1</v>
      </c>
      <c r="E124" s="13">
        <v>810</v>
      </c>
      <c r="F124" s="10">
        <v>1</v>
      </c>
      <c r="G124" s="12" t="str">
        <f t="shared" si="12"/>
        <v>ida e volta</v>
      </c>
      <c r="H124" s="13">
        <v>888.29</v>
      </c>
      <c r="I124" s="13">
        <f t="shared" si="13"/>
        <v>1698.29</v>
      </c>
      <c r="J124" s="27"/>
      <c r="K124" s="9"/>
      <c r="M124" s="30" t="s">
        <v>23</v>
      </c>
      <c r="N124" s="69">
        <v>43577</v>
      </c>
      <c r="O124" s="66" t="s">
        <v>16</v>
      </c>
      <c r="P124" s="66">
        <v>1</v>
      </c>
      <c r="Q124" s="60">
        <v>810</v>
      </c>
      <c r="R124" s="66">
        <v>1</v>
      </c>
      <c r="S124" s="66" t="str">
        <f t="shared" si="14"/>
        <v>ida e volta</v>
      </c>
      <c r="T124" s="60">
        <v>888.29</v>
      </c>
      <c r="U124" s="60">
        <f t="shared" si="15"/>
        <v>1698.29</v>
      </c>
      <c r="V124" s="121">
        <v>43518</v>
      </c>
      <c r="W124" s="57"/>
      <c r="X124" s="57"/>
      <c r="Y124" s="57"/>
      <c r="Z124" s="57"/>
      <c r="AA124" s="57"/>
      <c r="AB124" s="95"/>
      <c r="AC124" s="104"/>
      <c r="AD124" s="108"/>
      <c r="AE124" s="109"/>
      <c r="AF124" s="110"/>
    </row>
    <row r="125" spans="1:127">
      <c r="A125" s="12" t="s">
        <v>13</v>
      </c>
      <c r="B125" s="11">
        <v>43578</v>
      </c>
      <c r="C125" s="10" t="s">
        <v>16</v>
      </c>
      <c r="D125" s="10">
        <v>1</v>
      </c>
      <c r="E125" s="13">
        <v>810</v>
      </c>
      <c r="F125" s="10"/>
      <c r="G125" s="12" t="str">
        <f t="shared" si="12"/>
        <v>--</v>
      </c>
      <c r="H125" s="13">
        <v>0</v>
      </c>
      <c r="I125" s="13">
        <f t="shared" si="13"/>
        <v>810</v>
      </c>
      <c r="J125" s="27"/>
      <c r="K125" s="9"/>
      <c r="M125" s="30" t="s">
        <v>13</v>
      </c>
      <c r="N125" s="69">
        <v>43578</v>
      </c>
      <c r="O125" s="66" t="s">
        <v>16</v>
      </c>
      <c r="P125" s="66">
        <v>1</v>
      </c>
      <c r="Q125" s="60">
        <v>810</v>
      </c>
      <c r="R125" s="66"/>
      <c r="S125" s="66" t="str">
        <f t="shared" si="14"/>
        <v>--</v>
      </c>
      <c r="T125" s="60">
        <v>0</v>
      </c>
      <c r="U125" s="60">
        <f t="shared" si="15"/>
        <v>810</v>
      </c>
      <c r="V125" s="121">
        <v>43518</v>
      </c>
      <c r="W125" s="57"/>
      <c r="X125" s="57"/>
      <c r="Y125" s="57"/>
      <c r="Z125" s="57"/>
      <c r="AA125" s="57"/>
      <c r="AB125" s="95"/>
      <c r="AC125" s="104"/>
      <c r="AD125" s="108"/>
      <c r="AE125" s="109"/>
      <c r="AF125" s="110"/>
    </row>
    <row r="126" spans="1:127">
      <c r="A126" s="12" t="s">
        <v>15</v>
      </c>
      <c r="B126" s="11">
        <v>43579</v>
      </c>
      <c r="C126" s="10" t="s">
        <v>53</v>
      </c>
      <c r="D126" s="10">
        <v>1</v>
      </c>
      <c r="E126" s="13">
        <v>810</v>
      </c>
      <c r="F126" s="10">
        <v>1</v>
      </c>
      <c r="G126" s="12" t="str">
        <f t="shared" si="12"/>
        <v>ida e volta</v>
      </c>
      <c r="H126" s="13">
        <v>1212.08</v>
      </c>
      <c r="I126" s="13">
        <f t="shared" si="13"/>
        <v>2022.08</v>
      </c>
      <c r="J126" s="27"/>
      <c r="K126" s="9"/>
      <c r="M126" s="76" t="s">
        <v>15</v>
      </c>
      <c r="N126" s="69">
        <v>43579</v>
      </c>
      <c r="O126" s="66" t="s">
        <v>16</v>
      </c>
      <c r="P126" s="66">
        <v>1</v>
      </c>
      <c r="Q126" s="60">
        <v>810</v>
      </c>
      <c r="R126" s="66"/>
      <c r="S126" s="66" t="str">
        <f t="shared" si="14"/>
        <v>--</v>
      </c>
      <c r="T126" s="60">
        <v>0</v>
      </c>
      <c r="U126" s="60">
        <f t="shared" si="15"/>
        <v>810</v>
      </c>
      <c r="V126" s="121">
        <v>43518</v>
      </c>
      <c r="W126" s="59"/>
      <c r="X126" s="59"/>
      <c r="Y126" s="59"/>
      <c r="Z126" s="59"/>
      <c r="AA126" s="59"/>
      <c r="AB126" s="95"/>
      <c r="AC126" s="104"/>
      <c r="AD126" s="108"/>
      <c r="AE126" s="109"/>
      <c r="AF126" s="110"/>
    </row>
    <row r="127" spans="1:127">
      <c r="A127" s="12" t="s">
        <v>18</v>
      </c>
      <c r="B127" s="11">
        <v>43580</v>
      </c>
      <c r="C127" s="10" t="s">
        <v>44</v>
      </c>
      <c r="D127" s="10">
        <v>1</v>
      </c>
      <c r="E127" s="13">
        <v>810</v>
      </c>
      <c r="F127" s="10">
        <v>1</v>
      </c>
      <c r="G127" s="12" t="str">
        <f t="shared" si="12"/>
        <v>ida e volta</v>
      </c>
      <c r="H127" s="13">
        <v>444.14</v>
      </c>
      <c r="I127" s="13">
        <f t="shared" si="13"/>
        <v>1254.1399999999999</v>
      </c>
      <c r="J127" s="27"/>
      <c r="K127" s="9"/>
      <c r="M127" s="30" t="s">
        <v>18</v>
      </c>
      <c r="N127" s="69">
        <v>43580</v>
      </c>
      <c r="O127" s="66" t="s">
        <v>44</v>
      </c>
      <c r="P127" s="66">
        <v>1</v>
      </c>
      <c r="Q127" s="60">
        <v>810</v>
      </c>
      <c r="R127" s="66"/>
      <c r="S127" s="66" t="str">
        <f t="shared" si="14"/>
        <v>--</v>
      </c>
      <c r="T127" s="60">
        <v>0</v>
      </c>
      <c r="U127" s="60">
        <f t="shared" si="15"/>
        <v>810</v>
      </c>
      <c r="V127" s="121">
        <v>43518</v>
      </c>
      <c r="W127" s="57"/>
      <c r="X127" s="57"/>
      <c r="Y127" s="57"/>
      <c r="Z127" s="57"/>
      <c r="AA127" s="57"/>
      <c r="AB127" s="95"/>
      <c r="AC127" s="104"/>
      <c r="AD127" s="108"/>
      <c r="AE127" s="114">
        <v>5183.49</v>
      </c>
      <c r="AF127" s="110"/>
    </row>
    <row r="128" spans="1:127">
      <c r="A128" s="12" t="s">
        <v>19</v>
      </c>
      <c r="B128" s="11">
        <v>43581</v>
      </c>
      <c r="C128" s="10" t="s">
        <v>24</v>
      </c>
      <c r="D128" s="10">
        <v>1</v>
      </c>
      <c r="E128" s="13">
        <v>810</v>
      </c>
      <c r="F128" s="10">
        <v>1</v>
      </c>
      <c r="G128" s="12" t="str">
        <f t="shared" si="12"/>
        <v>ida e volta</v>
      </c>
      <c r="H128" s="13">
        <v>810</v>
      </c>
      <c r="I128" s="13">
        <f t="shared" si="13"/>
        <v>1620</v>
      </c>
      <c r="J128" s="27"/>
      <c r="K128" s="9"/>
      <c r="M128" s="30" t="s">
        <v>19</v>
      </c>
      <c r="N128" s="69">
        <v>43581</v>
      </c>
      <c r="O128" s="66" t="s">
        <v>24</v>
      </c>
      <c r="P128" s="66">
        <v>1</v>
      </c>
      <c r="Q128" s="60">
        <v>810</v>
      </c>
      <c r="R128" s="66">
        <v>1</v>
      </c>
      <c r="S128" s="66" t="str">
        <f t="shared" si="14"/>
        <v>ida e volta</v>
      </c>
      <c r="T128" s="60">
        <v>810</v>
      </c>
      <c r="U128" s="60">
        <f t="shared" si="15"/>
        <v>1620</v>
      </c>
      <c r="V128" s="121">
        <v>43518</v>
      </c>
      <c r="W128" s="57"/>
      <c r="X128" s="57"/>
      <c r="Y128" s="57"/>
      <c r="Z128" s="57"/>
      <c r="AA128" s="57"/>
      <c r="AB128" s="95">
        <v>405</v>
      </c>
      <c r="AC128" s="104"/>
      <c r="AD128" s="108"/>
      <c r="AE128" s="114">
        <v>5490.84</v>
      </c>
      <c r="AF128" s="110"/>
    </row>
    <row r="129" spans="1:127" ht="14.1" customHeight="1">
      <c r="A129" s="12" t="s">
        <v>20</v>
      </c>
      <c r="B129" s="11">
        <v>43582</v>
      </c>
      <c r="C129" s="12" t="s">
        <v>21</v>
      </c>
      <c r="D129" s="10">
        <v>1</v>
      </c>
      <c r="E129" s="13">
        <v>405</v>
      </c>
      <c r="F129" s="10">
        <v>1</v>
      </c>
      <c r="G129" s="12" t="str">
        <f t="shared" si="12"/>
        <v>ida e volta</v>
      </c>
      <c r="H129" s="13">
        <v>69.5</v>
      </c>
      <c r="I129" s="13">
        <f t="shared" si="13"/>
        <v>474.5</v>
      </c>
      <c r="J129" s="27"/>
      <c r="K129" s="9"/>
      <c r="M129" s="30" t="s">
        <v>20</v>
      </c>
      <c r="N129" s="69">
        <v>43582</v>
      </c>
      <c r="O129" s="66" t="s">
        <v>21</v>
      </c>
      <c r="P129" s="66">
        <v>1</v>
      </c>
      <c r="Q129" s="60">
        <v>405</v>
      </c>
      <c r="R129" s="66">
        <v>1</v>
      </c>
      <c r="S129" s="66" t="str">
        <f t="shared" si="14"/>
        <v>ida e volta</v>
      </c>
      <c r="T129" s="60">
        <v>69.5</v>
      </c>
      <c r="U129" s="60">
        <f t="shared" si="15"/>
        <v>474.5</v>
      </c>
      <c r="V129" s="121">
        <v>43518</v>
      </c>
      <c r="W129" s="57"/>
      <c r="X129" s="57"/>
      <c r="Y129" s="57"/>
      <c r="Z129" s="57"/>
      <c r="AA129" s="57"/>
      <c r="AB129" s="95"/>
      <c r="AC129" s="106">
        <v>405</v>
      </c>
      <c r="AD129" s="108"/>
      <c r="AE129" s="114">
        <v>5856.66</v>
      </c>
      <c r="AF129" s="110"/>
    </row>
    <row r="130" spans="1:127" s="32" customFormat="1">
      <c r="A130" s="18" t="s">
        <v>22</v>
      </c>
      <c r="B130" s="17">
        <v>43583</v>
      </c>
      <c r="C130" s="16"/>
      <c r="D130" s="16"/>
      <c r="E130" s="19">
        <v>0</v>
      </c>
      <c r="F130" s="16"/>
      <c r="G130" s="18" t="str">
        <f t="shared" si="12"/>
        <v>--</v>
      </c>
      <c r="H130" s="19">
        <v>0</v>
      </c>
      <c r="I130" s="19">
        <f t="shared" si="13"/>
        <v>0</v>
      </c>
      <c r="J130" s="31"/>
      <c r="K130" s="20"/>
      <c r="L130"/>
      <c r="M130" s="75" t="s">
        <v>22</v>
      </c>
      <c r="N130" s="77">
        <v>43583</v>
      </c>
      <c r="O130" s="20"/>
      <c r="P130" s="20"/>
      <c r="Q130" s="49">
        <v>0</v>
      </c>
      <c r="R130" s="20"/>
      <c r="S130" s="20" t="str">
        <f t="shared" si="14"/>
        <v>--</v>
      </c>
      <c r="T130" s="49">
        <v>0</v>
      </c>
      <c r="U130" s="49">
        <f t="shared" si="15"/>
        <v>0</v>
      </c>
      <c r="V130" s="120"/>
      <c r="W130" s="57"/>
      <c r="X130" s="57"/>
      <c r="Y130" s="57"/>
      <c r="Z130" s="57"/>
      <c r="AA130" s="57"/>
      <c r="AB130" s="95"/>
      <c r="AC130" s="104"/>
      <c r="AD130" s="108"/>
      <c r="AE130" s="114">
        <v>5748.29</v>
      </c>
      <c r="AF130" s="11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  <c r="DE130" s="90"/>
      <c r="DF130" s="90"/>
      <c r="DG130" s="90"/>
      <c r="DH130" s="90"/>
      <c r="DI130" s="90"/>
      <c r="DJ130" s="90"/>
      <c r="DK130" s="90"/>
      <c r="DL130" s="90"/>
      <c r="DM130" s="90"/>
      <c r="DN130" s="90"/>
      <c r="DO130" s="90"/>
      <c r="DP130" s="90"/>
      <c r="DQ130" s="90"/>
      <c r="DR130" s="90"/>
      <c r="DS130" s="90"/>
      <c r="DT130" s="90"/>
      <c r="DU130" s="90"/>
      <c r="DV130" s="90"/>
      <c r="DW130" s="90"/>
    </row>
    <row r="131" spans="1:127">
      <c r="A131" s="12" t="s">
        <v>23</v>
      </c>
      <c r="B131" s="11">
        <v>43584</v>
      </c>
      <c r="C131" s="10" t="s">
        <v>16</v>
      </c>
      <c r="D131" s="10">
        <v>1</v>
      </c>
      <c r="E131" s="13">
        <v>810</v>
      </c>
      <c r="F131" s="10">
        <v>1</v>
      </c>
      <c r="G131" s="12" t="str">
        <f t="shared" si="12"/>
        <v>ida e volta</v>
      </c>
      <c r="H131" s="13">
        <v>888.29</v>
      </c>
      <c r="I131" s="13">
        <f t="shared" si="13"/>
        <v>1698.29</v>
      </c>
      <c r="J131" s="27"/>
      <c r="K131" s="9"/>
      <c r="M131" s="30" t="s">
        <v>23</v>
      </c>
      <c r="N131" s="79">
        <v>43584</v>
      </c>
      <c r="O131" s="9" t="s">
        <v>16</v>
      </c>
      <c r="P131" s="9">
        <v>1</v>
      </c>
      <c r="Q131" s="57">
        <v>810</v>
      </c>
      <c r="R131" s="9">
        <v>1</v>
      </c>
      <c r="S131" s="9" t="str">
        <f t="shared" si="14"/>
        <v>ida e volta</v>
      </c>
      <c r="T131" s="57">
        <v>888.29</v>
      </c>
      <c r="U131" s="57">
        <f t="shared" si="15"/>
        <v>1698.29</v>
      </c>
      <c r="V131" s="121">
        <v>43524</v>
      </c>
      <c r="W131" s="57"/>
      <c r="X131" s="57"/>
      <c r="Y131" s="57"/>
      <c r="Z131" s="57"/>
      <c r="AA131" s="57"/>
      <c r="AB131" s="95">
        <v>405</v>
      </c>
      <c r="AC131" s="104"/>
      <c r="AD131" s="108"/>
      <c r="AE131" s="109"/>
      <c r="AF131" s="110"/>
    </row>
    <row r="132" spans="1:127">
      <c r="A132" s="12" t="s">
        <v>13</v>
      </c>
      <c r="B132" s="11">
        <v>43585</v>
      </c>
      <c r="C132" s="10" t="s">
        <v>54</v>
      </c>
      <c r="D132" s="10">
        <v>1</v>
      </c>
      <c r="E132" s="13">
        <v>810</v>
      </c>
      <c r="F132" s="10">
        <v>1</v>
      </c>
      <c r="G132" s="12" t="str">
        <f t="shared" si="12"/>
        <v>ida e volta</v>
      </c>
      <c r="H132" s="13">
        <v>578.24</v>
      </c>
      <c r="I132" s="13">
        <f t="shared" si="13"/>
        <v>1388.24</v>
      </c>
      <c r="J132" s="27"/>
      <c r="K132" s="9"/>
      <c r="M132" s="30" t="s">
        <v>13</v>
      </c>
      <c r="N132" s="79">
        <v>43585</v>
      </c>
      <c r="O132" s="9" t="s">
        <v>54</v>
      </c>
      <c r="P132" s="9">
        <v>1</v>
      </c>
      <c r="Q132" s="57">
        <v>810</v>
      </c>
      <c r="R132" s="9">
        <v>1</v>
      </c>
      <c r="S132" s="9" t="str">
        <f t="shared" si="14"/>
        <v>ida e volta</v>
      </c>
      <c r="T132" s="57">
        <v>578.24</v>
      </c>
      <c r="U132" s="57">
        <f t="shared" si="15"/>
        <v>1388.24</v>
      </c>
      <c r="V132" s="121">
        <v>43524</v>
      </c>
      <c r="W132" s="57"/>
      <c r="X132" s="57"/>
      <c r="Y132" s="57"/>
      <c r="Z132" s="57"/>
      <c r="AA132" s="57"/>
      <c r="AB132" s="95">
        <v>405</v>
      </c>
      <c r="AC132" s="104"/>
      <c r="AD132" s="108"/>
      <c r="AE132" s="109"/>
      <c r="AF132" s="110"/>
    </row>
    <row r="133" spans="1:127">
      <c r="B133" s="25"/>
      <c r="D133">
        <f>SUM(D102:D132)</f>
        <v>24</v>
      </c>
      <c r="E133" s="28">
        <f>SUM(E102:E132)</f>
        <v>18630</v>
      </c>
      <c r="F133">
        <f>SUM(F102:F132)</f>
        <v>15</v>
      </c>
      <c r="G133" s="12"/>
      <c r="H133" s="28">
        <f>SUM(H102:H132)</f>
        <v>10647.499999999998</v>
      </c>
      <c r="I133" s="28">
        <f>SUM(I102:I132)</f>
        <v>29277.500000000004</v>
      </c>
      <c r="N133" s="79"/>
      <c r="O133" s="9"/>
      <c r="P133" s="9">
        <f>SUM(P102:P132)</f>
        <v>20</v>
      </c>
      <c r="Q133" s="21">
        <f>SUM(Q102:Q132)</f>
        <v>15390</v>
      </c>
      <c r="R133" s="9">
        <f>SUM(R102:R132)</f>
        <v>11</v>
      </c>
      <c r="S133" s="9"/>
      <c r="T133" s="21">
        <f>SUM(T102:T132)</f>
        <v>7371.28</v>
      </c>
      <c r="U133" s="21">
        <f>SUM(U102:U132)</f>
        <v>22761.280000000002</v>
      </c>
      <c r="V133" s="123"/>
      <c r="W133" s="14"/>
      <c r="X133" s="14"/>
      <c r="Y133" s="14"/>
      <c r="Z133" s="14"/>
      <c r="AA133" s="14"/>
      <c r="AB133" s="97"/>
      <c r="AC133" s="104"/>
      <c r="AD133" s="112">
        <v>22279.26</v>
      </c>
      <c r="AE133" s="114">
        <f>AE127+AE128+AE129+AE130</f>
        <v>22279.279999999999</v>
      </c>
      <c r="AF133" s="110"/>
    </row>
    <row r="134" spans="1:127" ht="23.45" customHeight="1">
      <c r="G134" s="12"/>
      <c r="S134" s="12"/>
      <c r="V134" s="123"/>
      <c r="W134" s="9"/>
      <c r="X134" s="9"/>
      <c r="Y134" s="9"/>
      <c r="Z134" s="9"/>
      <c r="AA134" s="9"/>
      <c r="AB134" s="94"/>
      <c r="AC134" s="104"/>
      <c r="AD134" s="108"/>
      <c r="AE134" s="109"/>
      <c r="AF134" s="110"/>
    </row>
    <row r="135" spans="1:127" ht="51.75" customHeight="1">
      <c r="A135" s="5" t="s">
        <v>1</v>
      </c>
      <c r="B135" s="6" t="s">
        <v>58</v>
      </c>
      <c r="C135" s="5" t="s">
        <v>3</v>
      </c>
      <c r="D135" s="5" t="s">
        <v>4</v>
      </c>
      <c r="E135" s="7" t="s">
        <v>140</v>
      </c>
      <c r="F135" s="5" t="s">
        <v>4</v>
      </c>
      <c r="G135" s="5"/>
      <c r="H135" s="7" t="s">
        <v>141</v>
      </c>
      <c r="I135" s="7" t="s">
        <v>7</v>
      </c>
      <c r="J135" s="29" t="s">
        <v>8</v>
      </c>
      <c r="K135" s="8" t="s">
        <v>9</v>
      </c>
      <c r="M135" s="74" t="s">
        <v>1</v>
      </c>
      <c r="N135" s="6" t="s">
        <v>58</v>
      </c>
      <c r="O135" s="5" t="s">
        <v>3</v>
      </c>
      <c r="P135" s="5" t="s">
        <v>4</v>
      </c>
      <c r="Q135" s="7" t="s">
        <v>140</v>
      </c>
      <c r="R135" s="5" t="s">
        <v>4</v>
      </c>
      <c r="S135" s="5"/>
      <c r="T135" s="7" t="s">
        <v>141</v>
      </c>
      <c r="U135" s="7" t="s">
        <v>7</v>
      </c>
      <c r="V135" s="124" t="s">
        <v>8</v>
      </c>
      <c r="W135" s="83" t="s">
        <v>142</v>
      </c>
      <c r="X135" s="55" t="s">
        <v>143</v>
      </c>
      <c r="Y135" s="55" t="s">
        <v>144</v>
      </c>
      <c r="Z135" s="55" t="s">
        <v>145</v>
      </c>
      <c r="AA135" s="55" t="s">
        <v>146</v>
      </c>
      <c r="AB135" s="92" t="s">
        <v>147</v>
      </c>
      <c r="AC135" s="103" t="s">
        <v>148</v>
      </c>
      <c r="AD135" s="108"/>
      <c r="AE135" s="109"/>
      <c r="AF135" s="110"/>
    </row>
    <row r="136" spans="1:127">
      <c r="A136" s="12" t="s">
        <v>15</v>
      </c>
      <c r="B136" s="11">
        <v>43586</v>
      </c>
      <c r="C136" s="12"/>
      <c r="D136" s="12"/>
      <c r="E136" s="13">
        <v>0</v>
      </c>
      <c r="F136" s="10"/>
      <c r="G136" s="12" t="str">
        <f t="shared" ref="G136:G166" si="16">IF(F136=1,"ida e volta", "--" )</f>
        <v>--</v>
      </c>
      <c r="H136" s="13">
        <v>0</v>
      </c>
      <c r="I136" s="13">
        <f t="shared" ref="I136:I166" si="17">SUM(H136,E136)</f>
        <v>0</v>
      </c>
      <c r="J136" s="30"/>
      <c r="K136" s="9"/>
      <c r="M136" s="30" t="s">
        <v>15</v>
      </c>
      <c r="N136" s="79">
        <v>43586</v>
      </c>
      <c r="O136" s="9"/>
      <c r="P136" s="9"/>
      <c r="Q136" s="57">
        <v>0</v>
      </c>
      <c r="R136" s="9"/>
      <c r="S136" s="9" t="str">
        <f t="shared" ref="S136:S166" si="18">IF(R136=1,"ida e volta", "--" )</f>
        <v>--</v>
      </c>
      <c r="T136" s="57">
        <v>0</v>
      </c>
      <c r="U136" s="57">
        <f t="shared" ref="U136:U166" si="19">SUM(T136,Q136)</f>
        <v>0</v>
      </c>
      <c r="V136" s="125"/>
      <c r="W136" s="57"/>
      <c r="X136" s="57"/>
      <c r="Y136" s="57"/>
      <c r="Z136" s="57"/>
      <c r="AA136" s="57"/>
      <c r="AB136" s="95"/>
      <c r="AC136" s="104"/>
      <c r="AD136" s="108"/>
      <c r="AE136" s="109"/>
      <c r="AF136" s="110"/>
    </row>
    <row r="137" spans="1:127">
      <c r="A137" s="12" t="s">
        <v>18</v>
      </c>
      <c r="B137" s="11">
        <v>43587</v>
      </c>
      <c r="C137" s="10" t="s">
        <v>16</v>
      </c>
      <c r="D137" s="10">
        <v>1</v>
      </c>
      <c r="E137" s="13">
        <v>810</v>
      </c>
      <c r="F137" s="10">
        <v>1</v>
      </c>
      <c r="G137" s="12" t="str">
        <f t="shared" si="16"/>
        <v>ida e volta</v>
      </c>
      <c r="H137" s="13">
        <v>888.29</v>
      </c>
      <c r="I137" s="13">
        <f t="shared" si="17"/>
        <v>1698.29</v>
      </c>
      <c r="J137" s="35">
        <v>43524</v>
      </c>
      <c r="K137" s="9"/>
      <c r="M137" s="30" t="s">
        <v>18</v>
      </c>
      <c r="N137" s="79">
        <v>43587</v>
      </c>
      <c r="O137" s="9" t="s">
        <v>16</v>
      </c>
      <c r="P137" s="9">
        <v>1</v>
      </c>
      <c r="Q137" s="57">
        <v>810</v>
      </c>
      <c r="R137" s="9">
        <v>1</v>
      </c>
      <c r="S137" s="9" t="str">
        <f t="shared" si="18"/>
        <v>ida e volta</v>
      </c>
      <c r="T137" s="57">
        <v>888.29</v>
      </c>
      <c r="U137" s="57">
        <f t="shared" si="19"/>
        <v>1698.29</v>
      </c>
      <c r="V137" s="121">
        <v>43524</v>
      </c>
      <c r="W137" s="57"/>
      <c r="X137" s="57"/>
      <c r="Y137" s="57"/>
      <c r="Z137" s="57"/>
      <c r="AA137" s="57"/>
      <c r="AB137" s="95"/>
      <c r="AC137" s="104"/>
      <c r="AD137" s="108"/>
      <c r="AE137" s="109"/>
      <c r="AF137" s="110"/>
    </row>
    <row r="138" spans="1:127">
      <c r="A138" s="12" t="s">
        <v>19</v>
      </c>
      <c r="B138" s="11">
        <v>43588</v>
      </c>
      <c r="C138" s="10" t="s">
        <v>16</v>
      </c>
      <c r="D138" s="10">
        <v>1</v>
      </c>
      <c r="E138" s="13">
        <v>810</v>
      </c>
      <c r="F138" s="10"/>
      <c r="G138" s="12" t="str">
        <f t="shared" si="16"/>
        <v>--</v>
      </c>
      <c r="H138" s="13">
        <v>0</v>
      </c>
      <c r="I138" s="13">
        <f t="shared" si="17"/>
        <v>810</v>
      </c>
      <c r="J138" s="35">
        <v>43524</v>
      </c>
      <c r="K138" s="9"/>
      <c r="M138" s="30" t="s">
        <v>19</v>
      </c>
      <c r="N138" s="79">
        <v>43588</v>
      </c>
      <c r="O138" s="9" t="s">
        <v>16</v>
      </c>
      <c r="P138" s="9">
        <v>1</v>
      </c>
      <c r="Q138" s="57">
        <v>810</v>
      </c>
      <c r="R138" s="9"/>
      <c r="S138" s="9" t="str">
        <f t="shared" si="18"/>
        <v>--</v>
      </c>
      <c r="T138" s="57">
        <v>0</v>
      </c>
      <c r="U138" s="57">
        <f t="shared" si="19"/>
        <v>810</v>
      </c>
      <c r="V138" s="121">
        <v>43524</v>
      </c>
      <c r="W138" s="57"/>
      <c r="X138" s="57"/>
      <c r="Y138" s="57"/>
      <c r="Z138" s="57"/>
      <c r="AA138" s="57"/>
      <c r="AB138" s="95">
        <v>405</v>
      </c>
      <c r="AC138" s="104"/>
      <c r="AD138" s="108"/>
      <c r="AE138" s="109"/>
      <c r="AF138" s="110"/>
    </row>
    <row r="139" spans="1:127">
      <c r="A139" s="12" t="s">
        <v>20</v>
      </c>
      <c r="B139" s="11">
        <v>43589</v>
      </c>
      <c r="C139" s="12" t="s">
        <v>21</v>
      </c>
      <c r="D139" s="10">
        <v>1</v>
      </c>
      <c r="E139" s="13">
        <v>405</v>
      </c>
      <c r="F139" s="10">
        <v>1</v>
      </c>
      <c r="G139" s="12" t="str">
        <f t="shared" si="16"/>
        <v>ida e volta</v>
      </c>
      <c r="H139" s="13">
        <v>69.5</v>
      </c>
      <c r="I139" s="13">
        <f t="shared" si="17"/>
        <v>474.5</v>
      </c>
      <c r="J139" s="35">
        <v>43524</v>
      </c>
      <c r="K139" s="9"/>
      <c r="M139" s="30" t="s">
        <v>20</v>
      </c>
      <c r="N139" s="79">
        <v>43589</v>
      </c>
      <c r="O139" s="9" t="s">
        <v>21</v>
      </c>
      <c r="P139" s="9">
        <v>1</v>
      </c>
      <c r="Q139" s="57">
        <v>405</v>
      </c>
      <c r="R139" s="9">
        <v>1</v>
      </c>
      <c r="S139" s="9" t="str">
        <f t="shared" si="18"/>
        <v>ida e volta</v>
      </c>
      <c r="T139" s="57">
        <v>69.5</v>
      </c>
      <c r="U139" s="57">
        <f t="shared" si="19"/>
        <v>474.5</v>
      </c>
      <c r="V139" s="121">
        <v>43524</v>
      </c>
      <c r="W139" s="57"/>
      <c r="X139" s="57"/>
      <c r="Y139" s="57"/>
      <c r="Z139" s="57"/>
      <c r="AA139" s="57"/>
      <c r="AB139" s="95"/>
      <c r="AC139" s="106">
        <v>405</v>
      </c>
      <c r="AD139" s="108"/>
      <c r="AE139" s="109"/>
      <c r="AF139" s="110"/>
    </row>
    <row r="140" spans="1:127" s="32" customFormat="1">
      <c r="A140" s="18" t="s">
        <v>22</v>
      </c>
      <c r="B140" s="17">
        <v>43590</v>
      </c>
      <c r="C140" s="16"/>
      <c r="D140" s="16"/>
      <c r="E140" s="19">
        <v>0</v>
      </c>
      <c r="F140" s="16"/>
      <c r="G140" s="18" t="str">
        <f t="shared" si="16"/>
        <v>--</v>
      </c>
      <c r="H140" s="19">
        <v>0</v>
      </c>
      <c r="I140" s="19">
        <f t="shared" si="17"/>
        <v>0</v>
      </c>
      <c r="J140" s="31"/>
      <c r="K140" s="20"/>
      <c r="L140"/>
      <c r="M140" s="75" t="s">
        <v>22</v>
      </c>
      <c r="N140" s="77">
        <v>43590</v>
      </c>
      <c r="O140" s="20"/>
      <c r="P140" s="20"/>
      <c r="Q140" s="49">
        <v>0</v>
      </c>
      <c r="R140" s="20"/>
      <c r="S140" s="20" t="str">
        <f t="shared" si="18"/>
        <v>--</v>
      </c>
      <c r="T140" s="49">
        <v>0</v>
      </c>
      <c r="U140" s="49">
        <f t="shared" si="19"/>
        <v>0</v>
      </c>
      <c r="V140" s="120"/>
      <c r="W140" s="57"/>
      <c r="X140" s="57"/>
      <c r="Y140" s="57"/>
      <c r="Z140" s="57"/>
      <c r="AA140" s="57"/>
      <c r="AB140" s="95"/>
      <c r="AC140" s="104"/>
      <c r="AD140" s="108"/>
      <c r="AE140" s="109"/>
      <c r="AF140" s="11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G140" s="90"/>
      <c r="BH140" s="90"/>
      <c r="BI140" s="90"/>
      <c r="BJ140" s="90"/>
      <c r="BK140" s="90"/>
      <c r="BL140" s="90"/>
      <c r="BM140" s="90"/>
      <c r="BN140" s="90"/>
      <c r="BO140" s="90"/>
      <c r="BP140" s="90"/>
      <c r="BQ140" s="90"/>
      <c r="BR140" s="90"/>
      <c r="BS140" s="90"/>
      <c r="BT140" s="90"/>
      <c r="BU140" s="90"/>
      <c r="BV140" s="90"/>
      <c r="BW140" s="90"/>
      <c r="BX140" s="90"/>
      <c r="BY140" s="90"/>
      <c r="BZ140" s="90"/>
      <c r="CA140" s="90"/>
      <c r="CB140" s="90"/>
      <c r="CC140" s="90"/>
      <c r="CD140" s="90"/>
      <c r="CE140" s="90"/>
      <c r="CF140" s="90"/>
      <c r="CG140" s="90"/>
      <c r="CH140" s="90"/>
      <c r="CI140" s="90"/>
      <c r="CJ140" s="90"/>
      <c r="CK140" s="90"/>
      <c r="CL140" s="90"/>
      <c r="CM140" s="90"/>
      <c r="CN140" s="90"/>
      <c r="CO140" s="90"/>
      <c r="CP140" s="90"/>
      <c r="CQ140" s="90"/>
      <c r="CR140" s="90"/>
      <c r="CS140" s="90"/>
      <c r="CT140" s="90"/>
      <c r="CU140" s="90"/>
      <c r="CV140" s="90"/>
      <c r="CW140" s="90"/>
      <c r="CX140" s="90"/>
      <c r="CY140" s="90"/>
      <c r="CZ140" s="90"/>
      <c r="DA140" s="90"/>
      <c r="DB140" s="90"/>
      <c r="DC140" s="90"/>
      <c r="DD140" s="90"/>
      <c r="DE140" s="90"/>
      <c r="DF140" s="90"/>
      <c r="DG140" s="90"/>
      <c r="DH140" s="90"/>
      <c r="DI140" s="90"/>
      <c r="DJ140" s="90"/>
      <c r="DK140" s="90"/>
      <c r="DL140" s="90"/>
      <c r="DM140" s="90"/>
      <c r="DN140" s="90"/>
      <c r="DO140" s="90"/>
      <c r="DP140" s="90"/>
      <c r="DQ140" s="90"/>
      <c r="DR140" s="90"/>
      <c r="DS140" s="90"/>
      <c r="DT140" s="90"/>
      <c r="DU140" s="90"/>
      <c r="DV140" s="90"/>
      <c r="DW140" s="90"/>
    </row>
    <row r="141" spans="1:127">
      <c r="A141" s="12" t="s">
        <v>23</v>
      </c>
      <c r="B141" s="11">
        <v>43591</v>
      </c>
      <c r="C141" s="10" t="s">
        <v>16</v>
      </c>
      <c r="D141" s="10">
        <v>1</v>
      </c>
      <c r="E141" s="13">
        <v>810</v>
      </c>
      <c r="F141" s="10">
        <v>1</v>
      </c>
      <c r="G141" s="12" t="str">
        <f t="shared" si="16"/>
        <v>ida e volta</v>
      </c>
      <c r="H141" s="13">
        <v>888.29</v>
      </c>
      <c r="I141" s="13">
        <f t="shared" si="17"/>
        <v>1698.29</v>
      </c>
      <c r="J141" s="35">
        <v>43532</v>
      </c>
      <c r="K141" s="9"/>
      <c r="M141" s="30" t="s">
        <v>23</v>
      </c>
      <c r="N141" s="69">
        <v>43591</v>
      </c>
      <c r="O141" s="66" t="s">
        <v>16</v>
      </c>
      <c r="P141" s="66">
        <v>1</v>
      </c>
      <c r="Q141" s="60">
        <v>810</v>
      </c>
      <c r="R141" s="66">
        <v>1</v>
      </c>
      <c r="S141" s="66" t="str">
        <f t="shared" si="18"/>
        <v>ida e volta</v>
      </c>
      <c r="T141" s="60">
        <v>888.29</v>
      </c>
      <c r="U141" s="60">
        <f t="shared" si="19"/>
        <v>1698.29</v>
      </c>
      <c r="V141" s="121">
        <v>43532</v>
      </c>
      <c r="W141" s="60"/>
      <c r="X141" s="60"/>
      <c r="Y141" s="60"/>
      <c r="Z141" s="57"/>
      <c r="AA141" s="57"/>
      <c r="AB141" s="95">
        <v>405</v>
      </c>
      <c r="AC141" s="104"/>
      <c r="AD141" s="108"/>
      <c r="AE141" s="109"/>
      <c r="AF141" s="110"/>
    </row>
    <row r="142" spans="1:127">
      <c r="A142" s="12" t="s">
        <v>13</v>
      </c>
      <c r="B142" s="11">
        <v>43592</v>
      </c>
      <c r="C142" s="10" t="s">
        <v>52</v>
      </c>
      <c r="D142" s="10">
        <v>1</v>
      </c>
      <c r="E142" s="13">
        <v>810</v>
      </c>
      <c r="F142" s="10">
        <v>1</v>
      </c>
      <c r="G142" s="12" t="str">
        <f t="shared" si="16"/>
        <v>ida e volta</v>
      </c>
      <c r="H142" s="13">
        <v>514.29999999999995</v>
      </c>
      <c r="I142" s="13">
        <f t="shared" si="17"/>
        <v>1324.3</v>
      </c>
      <c r="J142" s="35">
        <v>43532</v>
      </c>
      <c r="K142" s="9"/>
      <c r="M142" s="30" t="s">
        <v>13</v>
      </c>
      <c r="N142" s="69">
        <v>43592</v>
      </c>
      <c r="O142" s="66" t="s">
        <v>52</v>
      </c>
      <c r="P142" s="66">
        <v>1</v>
      </c>
      <c r="Q142" s="60">
        <v>810</v>
      </c>
      <c r="R142" s="66">
        <v>1</v>
      </c>
      <c r="S142" s="66" t="str">
        <f t="shared" si="18"/>
        <v>ida e volta</v>
      </c>
      <c r="T142" s="60">
        <v>514.29999999999995</v>
      </c>
      <c r="U142" s="60">
        <f t="shared" si="19"/>
        <v>1324.3</v>
      </c>
      <c r="V142" s="121">
        <v>43532</v>
      </c>
      <c r="W142" s="60"/>
      <c r="X142" s="60"/>
      <c r="Y142" s="60"/>
      <c r="Z142" s="57"/>
      <c r="AA142" s="57"/>
      <c r="AB142" s="95">
        <v>405</v>
      </c>
      <c r="AC142" s="104"/>
      <c r="AD142" s="108"/>
      <c r="AE142" s="109"/>
      <c r="AF142" s="110"/>
    </row>
    <row r="143" spans="1:127">
      <c r="A143" s="12" t="s">
        <v>15</v>
      </c>
      <c r="B143" s="11">
        <v>43593</v>
      </c>
      <c r="C143" s="10" t="s">
        <v>16</v>
      </c>
      <c r="D143" s="10">
        <v>1</v>
      </c>
      <c r="E143" s="13">
        <v>810</v>
      </c>
      <c r="F143" s="10">
        <v>1</v>
      </c>
      <c r="G143" s="12" t="str">
        <f t="shared" si="16"/>
        <v>ida e volta</v>
      </c>
      <c r="H143" s="13">
        <v>888.29</v>
      </c>
      <c r="I143" s="13">
        <f t="shared" si="17"/>
        <v>1698.29</v>
      </c>
      <c r="J143" s="35">
        <v>43532</v>
      </c>
      <c r="K143" s="9"/>
      <c r="M143" s="30" t="s">
        <v>15</v>
      </c>
      <c r="N143" s="69">
        <v>43593</v>
      </c>
      <c r="O143" s="66" t="s">
        <v>16</v>
      </c>
      <c r="P143" s="66">
        <v>1</v>
      </c>
      <c r="Q143" s="60">
        <v>810</v>
      </c>
      <c r="R143" s="66">
        <v>1</v>
      </c>
      <c r="S143" s="66" t="str">
        <f t="shared" si="18"/>
        <v>ida e volta</v>
      </c>
      <c r="T143" s="60">
        <v>888.29</v>
      </c>
      <c r="U143" s="60">
        <f t="shared" si="19"/>
        <v>1698.29</v>
      </c>
      <c r="V143" s="121">
        <v>43532</v>
      </c>
      <c r="W143" s="60"/>
      <c r="X143" s="60"/>
      <c r="Y143" s="60"/>
      <c r="Z143" s="57"/>
      <c r="AA143" s="57"/>
      <c r="AB143" s="95"/>
      <c r="AC143" s="104"/>
      <c r="AD143" s="108"/>
      <c r="AE143" s="109"/>
      <c r="AF143" s="110"/>
    </row>
    <row r="144" spans="1:127">
      <c r="A144" s="12" t="s">
        <v>18</v>
      </c>
      <c r="B144" s="11">
        <v>43594</v>
      </c>
      <c r="C144" s="10" t="s">
        <v>16</v>
      </c>
      <c r="D144" s="10">
        <v>1</v>
      </c>
      <c r="E144" s="13">
        <v>810</v>
      </c>
      <c r="F144" s="10"/>
      <c r="G144" s="12" t="str">
        <f t="shared" si="16"/>
        <v>--</v>
      </c>
      <c r="H144" s="13">
        <v>0</v>
      </c>
      <c r="I144" s="13">
        <f t="shared" si="17"/>
        <v>810</v>
      </c>
      <c r="J144" s="35">
        <v>43532</v>
      </c>
      <c r="K144" s="9"/>
      <c r="M144" s="30" t="s">
        <v>18</v>
      </c>
      <c r="N144" s="69">
        <v>43594</v>
      </c>
      <c r="O144" s="66" t="s">
        <v>16</v>
      </c>
      <c r="P144" s="66">
        <v>1</v>
      </c>
      <c r="Q144" s="60">
        <v>810</v>
      </c>
      <c r="R144" s="66"/>
      <c r="S144" s="66" t="str">
        <f t="shared" si="18"/>
        <v>--</v>
      </c>
      <c r="T144" s="60">
        <v>0</v>
      </c>
      <c r="U144" s="60">
        <f t="shared" si="19"/>
        <v>810</v>
      </c>
      <c r="V144" s="121">
        <v>43532</v>
      </c>
      <c r="W144" s="60"/>
      <c r="X144" s="60"/>
      <c r="Y144" s="60"/>
      <c r="Z144" s="57"/>
      <c r="AA144" s="57"/>
      <c r="AB144" s="95"/>
      <c r="AC144" s="104"/>
      <c r="AD144" s="108"/>
      <c r="AE144" s="109"/>
      <c r="AF144" s="110"/>
    </row>
    <row r="145" spans="1:127">
      <c r="A145" s="12" t="s">
        <v>19</v>
      </c>
      <c r="B145" s="11">
        <v>43595</v>
      </c>
      <c r="C145" s="10" t="s">
        <v>59</v>
      </c>
      <c r="D145" s="10">
        <v>1</v>
      </c>
      <c r="E145" s="13">
        <v>810</v>
      </c>
      <c r="F145" s="10">
        <v>1</v>
      </c>
      <c r="G145" s="12" t="str">
        <f t="shared" si="16"/>
        <v>ida e volta</v>
      </c>
      <c r="H145" s="13">
        <v>433.68</v>
      </c>
      <c r="I145" s="13">
        <f t="shared" si="17"/>
        <v>1243.68</v>
      </c>
      <c r="J145" s="35">
        <v>43532</v>
      </c>
      <c r="K145" s="9"/>
      <c r="M145" s="76" t="s">
        <v>19</v>
      </c>
      <c r="N145" s="69">
        <v>43595</v>
      </c>
      <c r="O145" s="66" t="s">
        <v>24</v>
      </c>
      <c r="P145" s="66">
        <v>1</v>
      </c>
      <c r="Q145" s="60">
        <v>810</v>
      </c>
      <c r="R145" s="66">
        <v>1</v>
      </c>
      <c r="S145" s="66" t="str">
        <f t="shared" si="18"/>
        <v>ida e volta</v>
      </c>
      <c r="T145" s="60">
        <v>810</v>
      </c>
      <c r="U145" s="60">
        <f t="shared" si="19"/>
        <v>1620</v>
      </c>
      <c r="V145" s="121">
        <v>43532</v>
      </c>
      <c r="W145" s="60"/>
      <c r="X145" s="60"/>
      <c r="Y145" s="60"/>
      <c r="Z145" s="59"/>
      <c r="AA145" s="59"/>
      <c r="AB145" s="95">
        <v>405</v>
      </c>
      <c r="AC145" s="104"/>
      <c r="AD145" s="108"/>
      <c r="AE145" s="109"/>
      <c r="AF145" s="110"/>
    </row>
    <row r="146" spans="1:127">
      <c r="A146" s="12" t="s">
        <v>20</v>
      </c>
      <c r="B146" s="11">
        <v>43596</v>
      </c>
      <c r="C146" s="12" t="s">
        <v>21</v>
      </c>
      <c r="D146" s="10">
        <v>1</v>
      </c>
      <c r="E146" s="13">
        <v>405</v>
      </c>
      <c r="F146" s="10">
        <v>1</v>
      </c>
      <c r="G146" s="12" t="str">
        <f t="shared" si="16"/>
        <v>ida e volta</v>
      </c>
      <c r="H146" s="13">
        <v>69.5</v>
      </c>
      <c r="I146" s="13">
        <f t="shared" si="17"/>
        <v>474.5</v>
      </c>
      <c r="J146" s="35">
        <v>43532</v>
      </c>
      <c r="K146" s="9"/>
      <c r="M146" s="30" t="s">
        <v>20</v>
      </c>
      <c r="N146" s="69">
        <v>43596</v>
      </c>
      <c r="O146" s="66" t="s">
        <v>21</v>
      </c>
      <c r="P146" s="66">
        <v>1</v>
      </c>
      <c r="Q146" s="60">
        <v>405</v>
      </c>
      <c r="R146" s="66">
        <v>1</v>
      </c>
      <c r="S146" s="66" t="str">
        <f t="shared" si="18"/>
        <v>ida e volta</v>
      </c>
      <c r="T146" s="60">
        <v>69.5</v>
      </c>
      <c r="U146" s="60">
        <f t="shared" si="19"/>
        <v>474.5</v>
      </c>
      <c r="V146" s="121">
        <v>43532</v>
      </c>
      <c r="W146" s="60"/>
      <c r="X146" s="60"/>
      <c r="Y146" s="60"/>
      <c r="Z146" s="57"/>
      <c r="AA146" s="57"/>
      <c r="AB146" s="95"/>
      <c r="AC146" s="106">
        <v>405</v>
      </c>
      <c r="AD146" s="108"/>
      <c r="AE146" s="109"/>
      <c r="AF146" s="110"/>
    </row>
    <row r="147" spans="1:127" s="32" customFormat="1">
      <c r="A147" s="18" t="s">
        <v>22</v>
      </c>
      <c r="B147" s="17">
        <v>43597</v>
      </c>
      <c r="C147" s="16"/>
      <c r="D147" s="16"/>
      <c r="E147" s="19">
        <v>0</v>
      </c>
      <c r="F147" s="16"/>
      <c r="G147" s="18" t="str">
        <f t="shared" si="16"/>
        <v>--</v>
      </c>
      <c r="H147" s="19">
        <v>0</v>
      </c>
      <c r="I147" s="19">
        <f t="shared" si="17"/>
        <v>0</v>
      </c>
      <c r="J147" s="31"/>
      <c r="K147" s="20"/>
      <c r="L147"/>
      <c r="M147" s="75" t="s">
        <v>22</v>
      </c>
      <c r="N147" s="70">
        <v>43597</v>
      </c>
      <c r="O147" s="71"/>
      <c r="P147" s="71"/>
      <c r="Q147" s="72">
        <v>0</v>
      </c>
      <c r="R147" s="71"/>
      <c r="S147" s="71" t="str">
        <f t="shared" si="18"/>
        <v>--</v>
      </c>
      <c r="T147" s="72">
        <v>0</v>
      </c>
      <c r="U147" s="72">
        <f t="shared" si="19"/>
        <v>0</v>
      </c>
      <c r="V147" s="120"/>
      <c r="W147" s="60"/>
      <c r="X147" s="60"/>
      <c r="Y147" s="60"/>
      <c r="Z147" s="57"/>
      <c r="AA147" s="57"/>
      <c r="AB147" s="95"/>
      <c r="AC147" s="104"/>
      <c r="AD147" s="108"/>
      <c r="AE147" s="109"/>
      <c r="AF147" s="11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  <c r="BH147" s="90"/>
      <c r="BI147" s="90"/>
      <c r="BJ147" s="90"/>
      <c r="BK147" s="90"/>
      <c r="BL147" s="90"/>
      <c r="BM147" s="90"/>
      <c r="BN147" s="90"/>
      <c r="BO147" s="90"/>
      <c r="BP147" s="90"/>
      <c r="BQ147" s="90"/>
      <c r="BR147" s="90"/>
      <c r="BS147" s="90"/>
      <c r="BT147" s="90"/>
      <c r="BU147" s="90"/>
      <c r="BV147" s="90"/>
      <c r="BW147" s="90"/>
      <c r="BX147" s="90"/>
      <c r="BY147" s="90"/>
      <c r="BZ147" s="90"/>
      <c r="CA147" s="90"/>
      <c r="CB147" s="90"/>
      <c r="CC147" s="90"/>
      <c r="CD147" s="90"/>
      <c r="CE147" s="90"/>
      <c r="CF147" s="90"/>
      <c r="CG147" s="90"/>
      <c r="CH147" s="90"/>
      <c r="CI147" s="90"/>
      <c r="CJ147" s="90"/>
      <c r="CK147" s="90"/>
      <c r="CL147" s="90"/>
      <c r="CM147" s="90"/>
      <c r="CN147" s="90"/>
      <c r="CO147" s="90"/>
      <c r="CP147" s="90"/>
      <c r="CQ147" s="90"/>
      <c r="CR147" s="90"/>
      <c r="CS147" s="90"/>
      <c r="CT147" s="90"/>
      <c r="CU147" s="90"/>
      <c r="CV147" s="90"/>
      <c r="CW147" s="90"/>
      <c r="CX147" s="90"/>
      <c r="CY147" s="90"/>
      <c r="CZ147" s="90"/>
      <c r="DA147" s="90"/>
      <c r="DB147" s="90"/>
      <c r="DC147" s="90"/>
      <c r="DD147" s="90"/>
      <c r="DE147" s="90"/>
      <c r="DF147" s="90"/>
      <c r="DG147" s="90"/>
      <c r="DH147" s="90"/>
      <c r="DI147" s="90"/>
      <c r="DJ147" s="90"/>
      <c r="DK147" s="90"/>
      <c r="DL147" s="90"/>
      <c r="DM147" s="90"/>
      <c r="DN147" s="90"/>
      <c r="DO147" s="90"/>
      <c r="DP147" s="90"/>
      <c r="DQ147" s="90"/>
      <c r="DR147" s="90"/>
      <c r="DS147" s="90"/>
      <c r="DT147" s="90"/>
      <c r="DU147" s="90"/>
      <c r="DV147" s="90"/>
      <c r="DW147" s="90"/>
    </row>
    <row r="148" spans="1:127">
      <c r="A148" s="12" t="s">
        <v>23</v>
      </c>
      <c r="B148" s="34">
        <v>43598</v>
      </c>
      <c r="C148" s="10" t="s">
        <v>16</v>
      </c>
      <c r="D148" s="36"/>
      <c r="E148" s="37">
        <v>0</v>
      </c>
      <c r="F148" s="36"/>
      <c r="G148" s="38" t="str">
        <f t="shared" si="16"/>
        <v>--</v>
      </c>
      <c r="H148" s="37">
        <v>0</v>
      </c>
      <c r="I148" s="37">
        <f t="shared" si="17"/>
        <v>0</v>
      </c>
      <c r="J148" s="39" t="s">
        <v>60</v>
      </c>
      <c r="K148" s="9"/>
      <c r="M148" s="30" t="s">
        <v>23</v>
      </c>
      <c r="N148" s="80">
        <v>43598</v>
      </c>
      <c r="O148" s="66" t="s">
        <v>16</v>
      </c>
      <c r="P148" s="81"/>
      <c r="Q148" s="67">
        <v>810</v>
      </c>
      <c r="R148" s="81"/>
      <c r="S148" s="81" t="str">
        <f t="shared" si="18"/>
        <v>--</v>
      </c>
      <c r="T148" s="67">
        <v>888.29</v>
      </c>
      <c r="U148" s="67">
        <f t="shared" si="19"/>
        <v>1698.29</v>
      </c>
      <c r="V148" s="126" t="s">
        <v>60</v>
      </c>
      <c r="W148" s="60"/>
      <c r="X148" s="60"/>
      <c r="Y148" s="60"/>
      <c r="Z148" s="57"/>
      <c r="AA148" s="57"/>
      <c r="AB148" s="95">
        <v>405</v>
      </c>
      <c r="AC148" s="104"/>
      <c r="AD148" s="108"/>
      <c r="AE148" s="109"/>
      <c r="AF148" s="110"/>
    </row>
    <row r="149" spans="1:127">
      <c r="A149" s="12" t="s">
        <v>13</v>
      </c>
      <c r="B149" s="11">
        <v>43599</v>
      </c>
      <c r="C149" s="10" t="s">
        <v>61</v>
      </c>
      <c r="D149" s="10">
        <v>1</v>
      </c>
      <c r="E149" s="13">
        <v>810</v>
      </c>
      <c r="F149" s="10">
        <v>1</v>
      </c>
      <c r="G149" s="12" t="str">
        <f t="shared" si="16"/>
        <v>ida e volta</v>
      </c>
      <c r="H149" s="13">
        <v>247.97</v>
      </c>
      <c r="I149" s="13">
        <f t="shared" si="17"/>
        <v>1057.97</v>
      </c>
      <c r="J149" s="35">
        <v>43539</v>
      </c>
      <c r="K149" s="9"/>
      <c r="M149" s="76" t="s">
        <v>13</v>
      </c>
      <c r="N149" s="80">
        <v>43599</v>
      </c>
      <c r="O149" s="66" t="s">
        <v>24</v>
      </c>
      <c r="P149" s="66">
        <v>1</v>
      </c>
      <c r="Q149" s="60">
        <v>810</v>
      </c>
      <c r="R149" s="66">
        <v>1</v>
      </c>
      <c r="S149" s="66" t="str">
        <f t="shared" si="18"/>
        <v>ida e volta</v>
      </c>
      <c r="T149" s="60">
        <v>810</v>
      </c>
      <c r="U149" s="60">
        <f t="shared" si="19"/>
        <v>1620</v>
      </c>
      <c r="V149" s="121">
        <v>43539</v>
      </c>
      <c r="W149" s="60"/>
      <c r="X149" s="60"/>
      <c r="Y149" s="60"/>
      <c r="Z149" s="59"/>
      <c r="AA149" s="59"/>
      <c r="AB149" s="95"/>
      <c r="AC149" s="104"/>
      <c r="AD149" s="108"/>
      <c r="AE149" s="109"/>
      <c r="AF149" s="110"/>
    </row>
    <row r="150" spans="1:127">
      <c r="A150" s="12" t="s">
        <v>15</v>
      </c>
      <c r="B150" s="34">
        <v>43600</v>
      </c>
      <c r="C150" s="22" t="s">
        <v>16</v>
      </c>
      <c r="D150" s="36"/>
      <c r="E150" s="37">
        <v>0</v>
      </c>
      <c r="F150" s="36"/>
      <c r="G150" s="38" t="str">
        <f t="shared" si="16"/>
        <v>--</v>
      </c>
      <c r="H150" s="37">
        <v>0</v>
      </c>
      <c r="I150" s="37">
        <f t="shared" si="17"/>
        <v>0</v>
      </c>
      <c r="J150" s="39" t="s">
        <v>60</v>
      </c>
      <c r="K150" s="9"/>
      <c r="M150" s="30" t="s">
        <v>15</v>
      </c>
      <c r="N150" s="80">
        <v>43600</v>
      </c>
      <c r="O150" s="66" t="s">
        <v>16</v>
      </c>
      <c r="P150" s="81"/>
      <c r="Q150" s="67">
        <v>810</v>
      </c>
      <c r="R150" s="81"/>
      <c r="S150" s="81" t="str">
        <f t="shared" si="18"/>
        <v>--</v>
      </c>
      <c r="T150" s="67">
        <v>888.29</v>
      </c>
      <c r="U150" s="67">
        <f t="shared" si="19"/>
        <v>1698.29</v>
      </c>
      <c r="V150" s="126" t="s">
        <v>60</v>
      </c>
      <c r="W150" s="60" t="s">
        <v>168</v>
      </c>
      <c r="X150" s="60"/>
      <c r="Y150" s="60">
        <f>T150</f>
        <v>888.29</v>
      </c>
      <c r="Z150" s="57"/>
      <c r="AA150" s="57"/>
      <c r="AB150" s="95"/>
      <c r="AC150" s="104"/>
      <c r="AD150" s="108"/>
      <c r="AE150" s="109"/>
      <c r="AF150" s="110"/>
    </row>
    <row r="151" spans="1:127">
      <c r="A151" s="12" t="s">
        <v>18</v>
      </c>
      <c r="B151" s="11">
        <v>43601</v>
      </c>
      <c r="C151" s="10" t="s">
        <v>16</v>
      </c>
      <c r="D151" s="10">
        <v>1</v>
      </c>
      <c r="E151" s="13">
        <v>810</v>
      </c>
      <c r="F151" s="10"/>
      <c r="G151" s="12" t="str">
        <f t="shared" si="16"/>
        <v>--</v>
      </c>
      <c r="H151" s="13">
        <v>0</v>
      </c>
      <c r="I151" s="13">
        <f t="shared" si="17"/>
        <v>810</v>
      </c>
      <c r="J151" s="35">
        <v>43539</v>
      </c>
      <c r="K151" s="9"/>
      <c r="M151" s="30" t="s">
        <v>18</v>
      </c>
      <c r="N151" s="69">
        <v>43601</v>
      </c>
      <c r="O151" s="66" t="s">
        <v>38</v>
      </c>
      <c r="P151" s="66">
        <v>1</v>
      </c>
      <c r="Q151" s="60">
        <v>810</v>
      </c>
      <c r="R151" s="66">
        <v>1</v>
      </c>
      <c r="S151" s="66" t="str">
        <f t="shared" si="18"/>
        <v>ida e volta</v>
      </c>
      <c r="T151" s="60">
        <v>810</v>
      </c>
      <c r="U151" s="60">
        <f t="shared" si="19"/>
        <v>1620</v>
      </c>
      <c r="V151" s="121">
        <v>43539</v>
      </c>
      <c r="W151" s="60" t="s">
        <v>169</v>
      </c>
      <c r="X151" s="60"/>
      <c r="Y151" s="60">
        <f>T151</f>
        <v>810</v>
      </c>
      <c r="Z151" s="59"/>
      <c r="AA151" s="59"/>
      <c r="AB151" s="95">
        <v>405</v>
      </c>
      <c r="AC151" s="104"/>
      <c r="AD151" s="108"/>
      <c r="AE151" s="109"/>
      <c r="AF151" s="110"/>
    </row>
    <row r="152" spans="1:127">
      <c r="A152" s="12" t="s">
        <v>19</v>
      </c>
      <c r="B152" s="11">
        <v>43602</v>
      </c>
      <c r="C152" s="10" t="s">
        <v>62</v>
      </c>
      <c r="D152" s="10">
        <v>1</v>
      </c>
      <c r="E152" s="13">
        <v>810</v>
      </c>
      <c r="F152" s="10">
        <v>1</v>
      </c>
      <c r="G152" s="12" t="str">
        <f t="shared" si="16"/>
        <v>ida e volta</v>
      </c>
      <c r="H152" s="13">
        <v>750.6</v>
      </c>
      <c r="I152" s="13">
        <f t="shared" si="17"/>
        <v>1560.6</v>
      </c>
      <c r="J152" s="35">
        <v>43539</v>
      </c>
      <c r="K152" s="9"/>
      <c r="M152" s="30" t="s">
        <v>19</v>
      </c>
      <c r="N152" s="69">
        <v>43602</v>
      </c>
      <c r="O152" s="66" t="s">
        <v>62</v>
      </c>
      <c r="P152" s="66">
        <v>1</v>
      </c>
      <c r="Q152" s="60">
        <v>810</v>
      </c>
      <c r="R152" s="66">
        <v>1</v>
      </c>
      <c r="S152" s="66" t="str">
        <f t="shared" si="18"/>
        <v>ida e volta</v>
      </c>
      <c r="T152" s="60">
        <v>750.6</v>
      </c>
      <c r="U152" s="60">
        <f t="shared" si="19"/>
        <v>1560.6</v>
      </c>
      <c r="V152" s="121">
        <v>43539</v>
      </c>
      <c r="W152" s="60"/>
      <c r="X152" s="60"/>
      <c r="Y152" s="60"/>
      <c r="Z152" s="57"/>
      <c r="AA152" s="57"/>
      <c r="AB152" s="95">
        <v>405</v>
      </c>
      <c r="AC152" s="104"/>
      <c r="AD152" s="108"/>
      <c r="AE152" s="109"/>
      <c r="AF152" s="110"/>
    </row>
    <row r="153" spans="1:127">
      <c r="A153" s="12" t="s">
        <v>20</v>
      </c>
      <c r="B153" s="11">
        <v>43603</v>
      </c>
      <c r="C153" s="12" t="s">
        <v>21</v>
      </c>
      <c r="D153" s="10">
        <v>1</v>
      </c>
      <c r="E153" s="13">
        <v>405</v>
      </c>
      <c r="F153" s="10">
        <v>1</v>
      </c>
      <c r="G153" s="12" t="str">
        <f t="shared" si="16"/>
        <v>ida e volta</v>
      </c>
      <c r="H153" s="13">
        <v>69.5</v>
      </c>
      <c r="I153" s="13">
        <f t="shared" si="17"/>
        <v>474.5</v>
      </c>
      <c r="J153" s="35">
        <v>43539</v>
      </c>
      <c r="K153" s="9"/>
      <c r="M153" s="30" t="s">
        <v>20</v>
      </c>
      <c r="N153" s="69">
        <v>43603</v>
      </c>
      <c r="O153" s="66" t="s">
        <v>21</v>
      </c>
      <c r="P153" s="66">
        <v>1</v>
      </c>
      <c r="Q153" s="60">
        <v>405</v>
      </c>
      <c r="R153" s="66">
        <v>1</v>
      </c>
      <c r="S153" s="66" t="str">
        <f t="shared" si="18"/>
        <v>ida e volta</v>
      </c>
      <c r="T153" s="60">
        <v>69.5</v>
      </c>
      <c r="U153" s="60">
        <f t="shared" si="19"/>
        <v>474.5</v>
      </c>
      <c r="V153" s="121">
        <v>43539</v>
      </c>
      <c r="W153" s="60"/>
      <c r="X153" s="60"/>
      <c r="Y153" s="60"/>
      <c r="Z153" s="57"/>
      <c r="AA153" s="57"/>
      <c r="AB153" s="95"/>
      <c r="AC153" s="106">
        <v>405</v>
      </c>
      <c r="AD153" s="108"/>
      <c r="AE153" s="109"/>
      <c r="AF153" s="110"/>
    </row>
    <row r="154" spans="1:127" s="32" customFormat="1">
      <c r="A154" s="18" t="s">
        <v>22</v>
      </c>
      <c r="B154" s="17">
        <v>43604</v>
      </c>
      <c r="C154" s="16"/>
      <c r="D154" s="16"/>
      <c r="E154" s="19">
        <v>0</v>
      </c>
      <c r="F154" s="16"/>
      <c r="G154" s="18" t="str">
        <f t="shared" si="16"/>
        <v>--</v>
      </c>
      <c r="H154" s="19">
        <v>0</v>
      </c>
      <c r="I154" s="19">
        <f t="shared" si="17"/>
        <v>0</v>
      </c>
      <c r="J154" s="31"/>
      <c r="K154" s="20"/>
      <c r="L154"/>
      <c r="M154" s="75" t="s">
        <v>22</v>
      </c>
      <c r="N154" s="70">
        <v>43604</v>
      </c>
      <c r="O154" s="71"/>
      <c r="P154" s="71"/>
      <c r="Q154" s="72">
        <v>0</v>
      </c>
      <c r="R154" s="71"/>
      <c r="S154" s="71" t="str">
        <f t="shared" si="18"/>
        <v>--</v>
      </c>
      <c r="T154" s="72">
        <v>0</v>
      </c>
      <c r="U154" s="72">
        <f t="shared" si="19"/>
        <v>0</v>
      </c>
      <c r="V154" s="120"/>
      <c r="W154" s="60"/>
      <c r="X154" s="60"/>
      <c r="Y154" s="60"/>
      <c r="Z154" s="57"/>
      <c r="AA154" s="57"/>
      <c r="AB154" s="95"/>
      <c r="AC154" s="106"/>
      <c r="AD154" s="108"/>
      <c r="AE154" s="109"/>
      <c r="AF154" s="11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  <c r="BH154" s="90"/>
      <c r="BI154" s="90"/>
      <c r="BJ154" s="90"/>
      <c r="BK154" s="90"/>
      <c r="BL154" s="90"/>
      <c r="BM154" s="90"/>
      <c r="BN154" s="90"/>
      <c r="BO154" s="90"/>
      <c r="BP154" s="90"/>
      <c r="BQ154" s="90"/>
      <c r="BR154" s="90"/>
      <c r="BS154" s="90"/>
      <c r="BT154" s="90"/>
      <c r="BU154" s="90"/>
      <c r="BV154" s="90"/>
      <c r="BW154" s="90"/>
      <c r="BX154" s="90"/>
      <c r="BY154" s="90"/>
      <c r="BZ154" s="90"/>
      <c r="CA154" s="90"/>
      <c r="CB154" s="90"/>
      <c r="CC154" s="90"/>
      <c r="CD154" s="90"/>
      <c r="CE154" s="90"/>
      <c r="CF154" s="90"/>
      <c r="CG154" s="90"/>
      <c r="CH154" s="90"/>
      <c r="CI154" s="90"/>
      <c r="CJ154" s="90"/>
      <c r="CK154" s="90"/>
      <c r="CL154" s="90"/>
      <c r="CM154" s="90"/>
      <c r="CN154" s="90"/>
      <c r="CO154" s="90"/>
      <c r="CP154" s="90"/>
      <c r="CQ154" s="90"/>
      <c r="CR154" s="90"/>
      <c r="CS154" s="90"/>
      <c r="CT154" s="90"/>
      <c r="CU154" s="90"/>
      <c r="CV154" s="90"/>
      <c r="CW154" s="90"/>
      <c r="CX154" s="90"/>
      <c r="CY154" s="90"/>
      <c r="CZ154" s="90"/>
      <c r="DA154" s="90"/>
      <c r="DB154" s="90"/>
      <c r="DC154" s="90"/>
      <c r="DD154" s="90"/>
      <c r="DE154" s="90"/>
      <c r="DF154" s="90"/>
      <c r="DG154" s="90"/>
      <c r="DH154" s="90"/>
      <c r="DI154" s="90"/>
      <c r="DJ154" s="90"/>
      <c r="DK154" s="90"/>
      <c r="DL154" s="90"/>
      <c r="DM154" s="90"/>
      <c r="DN154" s="90"/>
      <c r="DO154" s="90"/>
      <c r="DP154" s="90"/>
      <c r="DQ154" s="90"/>
      <c r="DR154" s="90"/>
      <c r="DS154" s="90"/>
      <c r="DT154" s="90"/>
      <c r="DU154" s="90"/>
      <c r="DV154" s="90"/>
      <c r="DW154" s="90"/>
    </row>
    <row r="155" spans="1:127">
      <c r="A155" s="12" t="s">
        <v>23</v>
      </c>
      <c r="B155" s="34">
        <v>43605</v>
      </c>
      <c r="C155" s="22" t="s">
        <v>16</v>
      </c>
      <c r="D155" s="36"/>
      <c r="E155" s="37">
        <v>0</v>
      </c>
      <c r="F155" s="36"/>
      <c r="G155" s="38" t="str">
        <f t="shared" si="16"/>
        <v>--</v>
      </c>
      <c r="H155" s="37">
        <v>0</v>
      </c>
      <c r="I155" s="37">
        <f t="shared" si="17"/>
        <v>0</v>
      </c>
      <c r="J155" s="39" t="s">
        <v>60</v>
      </c>
      <c r="K155" s="9"/>
      <c r="M155" s="30" t="s">
        <v>23</v>
      </c>
      <c r="N155" s="80">
        <v>43605</v>
      </c>
      <c r="O155" s="66" t="s">
        <v>16</v>
      </c>
      <c r="P155" s="81"/>
      <c r="Q155" s="67">
        <v>810</v>
      </c>
      <c r="R155" s="81"/>
      <c r="S155" s="81" t="str">
        <f t="shared" si="18"/>
        <v>--</v>
      </c>
      <c r="T155" s="67">
        <v>888.29</v>
      </c>
      <c r="U155" s="67">
        <f t="shared" si="19"/>
        <v>1698.29</v>
      </c>
      <c r="V155" s="126" t="s">
        <v>60</v>
      </c>
      <c r="W155" s="60"/>
      <c r="X155" s="60"/>
      <c r="Y155" s="60"/>
      <c r="Z155" s="57"/>
      <c r="AA155" s="57"/>
      <c r="AB155" s="95">
        <v>405</v>
      </c>
      <c r="AC155" s="106"/>
      <c r="AD155" s="108"/>
      <c r="AE155" s="109"/>
      <c r="AF155" s="110"/>
    </row>
    <row r="156" spans="1:127">
      <c r="A156" s="12" t="s">
        <v>13</v>
      </c>
      <c r="B156" s="11">
        <v>43606</v>
      </c>
      <c r="C156" s="10" t="s">
        <v>63</v>
      </c>
      <c r="D156" s="10">
        <v>1</v>
      </c>
      <c r="E156" s="13">
        <v>810</v>
      </c>
      <c r="F156" s="10">
        <v>1</v>
      </c>
      <c r="G156" s="12" t="str">
        <f t="shared" si="16"/>
        <v>ida e volta</v>
      </c>
      <c r="H156" s="13">
        <v>480.94</v>
      </c>
      <c r="I156" s="13">
        <f t="shared" si="17"/>
        <v>1290.94</v>
      </c>
      <c r="J156" s="35">
        <v>43544</v>
      </c>
      <c r="K156" s="9"/>
      <c r="M156" s="30" t="s">
        <v>13</v>
      </c>
      <c r="N156" s="80">
        <v>43606</v>
      </c>
      <c r="O156" s="66" t="s">
        <v>63</v>
      </c>
      <c r="P156" s="66">
        <v>1</v>
      </c>
      <c r="Q156" s="60">
        <v>810</v>
      </c>
      <c r="R156" s="66">
        <v>1</v>
      </c>
      <c r="S156" s="66" t="str">
        <f t="shared" si="18"/>
        <v>ida e volta</v>
      </c>
      <c r="T156" s="60">
        <v>480.94</v>
      </c>
      <c r="U156" s="60">
        <f t="shared" si="19"/>
        <v>1290.94</v>
      </c>
      <c r="V156" s="121">
        <v>43544</v>
      </c>
      <c r="W156" s="60"/>
      <c r="X156" s="60"/>
      <c r="Y156" s="60"/>
      <c r="Z156" s="57"/>
      <c r="AA156" s="57"/>
      <c r="AB156" s="95">
        <v>405</v>
      </c>
      <c r="AC156" s="106"/>
      <c r="AD156" s="108"/>
      <c r="AE156" s="109"/>
      <c r="AF156" s="110"/>
    </row>
    <row r="157" spans="1:127">
      <c r="A157" s="12" t="s">
        <v>15</v>
      </c>
      <c r="B157" s="11">
        <v>43607</v>
      </c>
      <c r="C157" s="10" t="s">
        <v>16</v>
      </c>
      <c r="D157" s="10">
        <v>1</v>
      </c>
      <c r="E157" s="13">
        <v>810</v>
      </c>
      <c r="F157" s="10"/>
      <c r="G157" s="12" t="str">
        <f t="shared" si="16"/>
        <v>--</v>
      </c>
      <c r="H157" s="13">
        <v>0</v>
      </c>
      <c r="I157" s="13">
        <f t="shared" si="17"/>
        <v>810</v>
      </c>
      <c r="J157" s="35">
        <v>43544</v>
      </c>
      <c r="K157" s="9"/>
      <c r="M157" s="30" t="s">
        <v>15</v>
      </c>
      <c r="N157" s="80">
        <v>43607</v>
      </c>
      <c r="O157" s="66" t="s">
        <v>16</v>
      </c>
      <c r="P157" s="66">
        <v>1</v>
      </c>
      <c r="Q157" s="60">
        <v>810</v>
      </c>
      <c r="R157" s="66"/>
      <c r="S157" s="66" t="str">
        <f t="shared" si="18"/>
        <v>--</v>
      </c>
      <c r="T157" s="60">
        <v>0</v>
      </c>
      <c r="U157" s="60">
        <f t="shared" si="19"/>
        <v>810</v>
      </c>
      <c r="V157" s="121">
        <v>43544</v>
      </c>
      <c r="W157" s="60"/>
      <c r="X157" s="60"/>
      <c r="Y157" s="60"/>
      <c r="Z157" s="57"/>
      <c r="AA157" s="57"/>
      <c r="AB157" s="95"/>
      <c r="AC157" s="106"/>
      <c r="AD157" s="108"/>
      <c r="AE157" s="109"/>
      <c r="AF157" s="110"/>
    </row>
    <row r="158" spans="1:127">
      <c r="A158" s="12" t="s">
        <v>18</v>
      </c>
      <c r="B158" s="11">
        <v>43608</v>
      </c>
      <c r="C158" s="10" t="s">
        <v>24</v>
      </c>
      <c r="D158" s="10">
        <v>1</v>
      </c>
      <c r="E158" s="13">
        <v>810</v>
      </c>
      <c r="F158" s="10">
        <v>1</v>
      </c>
      <c r="G158" s="12" t="str">
        <f t="shared" si="16"/>
        <v>ida e volta</v>
      </c>
      <c r="H158" s="13">
        <v>810</v>
      </c>
      <c r="I158" s="13">
        <f t="shared" si="17"/>
        <v>1620</v>
      </c>
      <c r="J158" s="35">
        <v>43544</v>
      </c>
      <c r="K158" s="9"/>
      <c r="M158" s="30" t="s">
        <v>18</v>
      </c>
      <c r="N158" s="80">
        <v>43608</v>
      </c>
      <c r="O158" s="66" t="s">
        <v>24</v>
      </c>
      <c r="P158" s="66">
        <v>1</v>
      </c>
      <c r="Q158" s="60">
        <v>810</v>
      </c>
      <c r="R158" s="66">
        <v>1</v>
      </c>
      <c r="S158" s="66" t="str">
        <f t="shared" si="18"/>
        <v>ida e volta</v>
      </c>
      <c r="T158" s="60">
        <v>810</v>
      </c>
      <c r="U158" s="60">
        <f t="shared" si="19"/>
        <v>1620</v>
      </c>
      <c r="V158" s="121">
        <v>43544</v>
      </c>
      <c r="W158" s="60"/>
      <c r="X158" s="60"/>
      <c r="Y158" s="60"/>
      <c r="Z158" s="57"/>
      <c r="AA158" s="57"/>
      <c r="AB158" s="95"/>
      <c r="AC158" s="106"/>
      <c r="AD158" s="108"/>
      <c r="AE158" s="109"/>
      <c r="AF158" s="110"/>
    </row>
    <row r="159" spans="1:127">
      <c r="A159" s="12" t="s">
        <v>19</v>
      </c>
      <c r="B159" s="11">
        <v>43609</v>
      </c>
      <c r="C159" s="10" t="s">
        <v>24</v>
      </c>
      <c r="D159" s="10">
        <v>1</v>
      </c>
      <c r="E159" s="13">
        <v>810</v>
      </c>
      <c r="F159" s="10"/>
      <c r="G159" s="12" t="str">
        <f t="shared" si="16"/>
        <v>--</v>
      </c>
      <c r="H159" s="13">
        <v>0</v>
      </c>
      <c r="I159" s="13">
        <f t="shared" si="17"/>
        <v>810</v>
      </c>
      <c r="J159" s="35">
        <v>43544</v>
      </c>
      <c r="K159" s="9"/>
      <c r="M159" s="30" t="s">
        <v>19</v>
      </c>
      <c r="N159" s="80">
        <v>43609</v>
      </c>
      <c r="O159" s="66" t="s">
        <v>24</v>
      </c>
      <c r="P159" s="66">
        <v>1</v>
      </c>
      <c r="Q159" s="60">
        <v>810</v>
      </c>
      <c r="R159" s="66"/>
      <c r="S159" s="66" t="str">
        <f t="shared" si="18"/>
        <v>--</v>
      </c>
      <c r="T159" s="60">
        <v>0</v>
      </c>
      <c r="U159" s="60">
        <f t="shared" si="19"/>
        <v>810</v>
      </c>
      <c r="V159" s="121">
        <v>43544</v>
      </c>
      <c r="W159" s="60"/>
      <c r="X159" s="60"/>
      <c r="Y159" s="60"/>
      <c r="Z159" s="57"/>
      <c r="AA159" s="57"/>
      <c r="AB159" s="95">
        <v>405</v>
      </c>
      <c r="AC159" s="106"/>
      <c r="AD159" s="108"/>
      <c r="AE159" s="109"/>
      <c r="AF159" s="110"/>
    </row>
    <row r="160" spans="1:127">
      <c r="A160" s="12" t="s">
        <v>20</v>
      </c>
      <c r="B160" s="11">
        <v>43610</v>
      </c>
      <c r="C160" s="12" t="s">
        <v>21</v>
      </c>
      <c r="D160" s="10">
        <v>1</v>
      </c>
      <c r="E160" s="13">
        <v>405</v>
      </c>
      <c r="F160" s="10">
        <v>1</v>
      </c>
      <c r="G160" s="12" t="str">
        <f t="shared" si="16"/>
        <v>ida e volta</v>
      </c>
      <c r="H160" s="13">
        <v>69.5</v>
      </c>
      <c r="I160" s="13">
        <f t="shared" si="17"/>
        <v>474.5</v>
      </c>
      <c r="J160" s="35">
        <v>43544</v>
      </c>
      <c r="K160" s="9"/>
      <c r="M160" s="30" t="s">
        <v>20</v>
      </c>
      <c r="N160" s="80">
        <v>43610</v>
      </c>
      <c r="O160" s="66" t="s">
        <v>21</v>
      </c>
      <c r="P160" s="66">
        <v>1</v>
      </c>
      <c r="Q160" s="60">
        <v>405</v>
      </c>
      <c r="R160" s="66">
        <v>1</v>
      </c>
      <c r="S160" s="66" t="str">
        <f t="shared" si="18"/>
        <v>ida e volta</v>
      </c>
      <c r="T160" s="60">
        <v>69.5</v>
      </c>
      <c r="U160" s="60">
        <f t="shared" si="19"/>
        <v>474.5</v>
      </c>
      <c r="V160" s="121">
        <v>43544</v>
      </c>
      <c r="W160" s="60"/>
      <c r="X160" s="60"/>
      <c r="Y160" s="60"/>
      <c r="Z160" s="57"/>
      <c r="AA160" s="57"/>
      <c r="AB160" s="95"/>
      <c r="AC160" s="106">
        <v>405</v>
      </c>
      <c r="AD160" s="108"/>
      <c r="AE160" s="109"/>
      <c r="AF160" s="110"/>
    </row>
    <row r="161" spans="1:127" s="32" customFormat="1">
      <c r="A161" s="18" t="s">
        <v>22</v>
      </c>
      <c r="B161" s="17">
        <v>43611</v>
      </c>
      <c r="C161" s="16"/>
      <c r="D161" s="16"/>
      <c r="E161" s="19">
        <v>0</v>
      </c>
      <c r="F161" s="16"/>
      <c r="G161" s="18" t="str">
        <f t="shared" si="16"/>
        <v>--</v>
      </c>
      <c r="H161" s="19">
        <v>0</v>
      </c>
      <c r="I161" s="19">
        <f t="shared" si="17"/>
        <v>0</v>
      </c>
      <c r="J161" s="31"/>
      <c r="K161" s="20"/>
      <c r="L161"/>
      <c r="M161" s="75" t="s">
        <v>22</v>
      </c>
      <c r="N161" s="70">
        <v>43611</v>
      </c>
      <c r="O161" s="71"/>
      <c r="P161" s="71"/>
      <c r="Q161" s="72">
        <v>0</v>
      </c>
      <c r="R161" s="71"/>
      <c r="S161" s="71" t="str">
        <f t="shared" si="18"/>
        <v>--</v>
      </c>
      <c r="T161" s="72">
        <v>0</v>
      </c>
      <c r="U161" s="72">
        <f t="shared" si="19"/>
        <v>0</v>
      </c>
      <c r="V161" s="120"/>
      <c r="W161" s="60"/>
      <c r="X161" s="60"/>
      <c r="Y161" s="60"/>
      <c r="Z161" s="57"/>
      <c r="AA161" s="57"/>
      <c r="AB161" s="95"/>
      <c r="AC161" s="104"/>
      <c r="AD161" s="108"/>
      <c r="AE161" s="109"/>
      <c r="AF161" s="11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  <c r="BD161" s="90"/>
      <c r="BE161" s="90"/>
      <c r="BF161" s="90"/>
      <c r="BG161" s="90"/>
      <c r="BH161" s="90"/>
      <c r="BI161" s="90"/>
      <c r="BJ161" s="90"/>
      <c r="BK161" s="90"/>
      <c r="BL161" s="90"/>
      <c r="BM161" s="90"/>
      <c r="BN161" s="90"/>
      <c r="BO161" s="90"/>
      <c r="BP161" s="90"/>
      <c r="BQ161" s="90"/>
      <c r="BR161" s="90"/>
      <c r="BS161" s="90"/>
      <c r="BT161" s="90"/>
      <c r="BU161" s="90"/>
      <c r="BV161" s="90"/>
      <c r="BW161" s="90"/>
      <c r="BX161" s="90"/>
      <c r="BY161" s="90"/>
      <c r="BZ161" s="90"/>
      <c r="CA161" s="90"/>
      <c r="CB161" s="90"/>
      <c r="CC161" s="90"/>
      <c r="CD161" s="90"/>
      <c r="CE161" s="90"/>
      <c r="CF161" s="90"/>
      <c r="CG161" s="90"/>
      <c r="CH161" s="90"/>
      <c r="CI161" s="90"/>
      <c r="CJ161" s="90"/>
      <c r="CK161" s="90"/>
      <c r="CL161" s="90"/>
      <c r="CM161" s="90"/>
      <c r="CN161" s="90"/>
      <c r="CO161" s="90"/>
      <c r="CP161" s="90"/>
      <c r="CQ161" s="90"/>
      <c r="CR161" s="90"/>
      <c r="CS161" s="90"/>
      <c r="CT161" s="90"/>
      <c r="CU161" s="90"/>
      <c r="CV161" s="90"/>
      <c r="CW161" s="90"/>
      <c r="CX161" s="90"/>
      <c r="CY161" s="90"/>
      <c r="CZ161" s="90"/>
      <c r="DA161" s="90"/>
      <c r="DB161" s="90"/>
      <c r="DC161" s="90"/>
      <c r="DD161" s="90"/>
      <c r="DE161" s="90"/>
      <c r="DF161" s="90"/>
      <c r="DG161" s="90"/>
      <c r="DH161" s="90"/>
      <c r="DI161" s="90"/>
      <c r="DJ161" s="90"/>
      <c r="DK161" s="90"/>
      <c r="DL161" s="90"/>
      <c r="DM161" s="90"/>
      <c r="DN161" s="90"/>
      <c r="DO161" s="90"/>
      <c r="DP161" s="90"/>
      <c r="DQ161" s="90"/>
      <c r="DR161" s="90"/>
      <c r="DS161" s="90"/>
      <c r="DT161" s="90"/>
      <c r="DU161" s="90"/>
      <c r="DV161" s="90"/>
      <c r="DW161" s="90"/>
    </row>
    <row r="162" spans="1:127">
      <c r="A162" s="12" t="s">
        <v>23</v>
      </c>
      <c r="B162" s="34">
        <v>43612</v>
      </c>
      <c r="C162" s="22" t="s">
        <v>16</v>
      </c>
      <c r="D162" s="36">
        <v>1</v>
      </c>
      <c r="E162" s="37">
        <v>0</v>
      </c>
      <c r="F162" s="36">
        <v>1</v>
      </c>
      <c r="G162" s="38" t="str">
        <f t="shared" si="16"/>
        <v>ida e volta</v>
      </c>
      <c r="H162" s="37">
        <v>0</v>
      </c>
      <c r="I162" s="37">
        <f t="shared" si="17"/>
        <v>0</v>
      </c>
      <c r="J162" s="39" t="s">
        <v>60</v>
      </c>
      <c r="K162" s="9"/>
      <c r="M162" s="30" t="s">
        <v>23</v>
      </c>
      <c r="N162" s="80">
        <v>43612</v>
      </c>
      <c r="O162" s="66" t="s">
        <v>16</v>
      </c>
      <c r="P162" s="81">
        <v>1</v>
      </c>
      <c r="Q162" s="67">
        <v>810</v>
      </c>
      <c r="R162" s="81">
        <v>1</v>
      </c>
      <c r="S162" s="81" t="str">
        <f t="shared" si="18"/>
        <v>ida e volta</v>
      </c>
      <c r="T162" s="67">
        <v>888.29</v>
      </c>
      <c r="U162" s="67">
        <f t="shared" si="19"/>
        <v>1698.29</v>
      </c>
      <c r="V162" s="126" t="s">
        <v>60</v>
      </c>
      <c r="W162" s="60"/>
      <c r="X162" s="60"/>
      <c r="Y162" s="60"/>
      <c r="Z162" s="57"/>
      <c r="AA162" s="57"/>
      <c r="AB162" s="95"/>
      <c r="AC162" s="104"/>
      <c r="AD162" s="108"/>
      <c r="AE162" s="114">
        <v>6588.64</v>
      </c>
      <c r="AF162" s="110"/>
    </row>
    <row r="163" spans="1:127">
      <c r="A163" s="12" t="s">
        <v>13</v>
      </c>
      <c r="B163" s="40">
        <v>43613</v>
      </c>
      <c r="C163" s="41" t="s">
        <v>52</v>
      </c>
      <c r="D163" s="41">
        <v>1</v>
      </c>
      <c r="E163" s="42">
        <v>810</v>
      </c>
      <c r="F163" s="41">
        <v>1</v>
      </c>
      <c r="G163" s="43" t="str">
        <f t="shared" si="16"/>
        <v>ida e volta</v>
      </c>
      <c r="H163" s="42">
        <v>514.29999999999995</v>
      </c>
      <c r="I163" s="42">
        <f t="shared" si="17"/>
        <v>1324.3</v>
      </c>
      <c r="J163" s="44">
        <v>43550</v>
      </c>
      <c r="K163" s="9"/>
      <c r="M163" s="76" t="s">
        <v>13</v>
      </c>
      <c r="N163" s="69">
        <v>43613</v>
      </c>
      <c r="O163" s="66" t="s">
        <v>170</v>
      </c>
      <c r="P163" s="66">
        <v>1</v>
      </c>
      <c r="Q163" s="60">
        <v>810</v>
      </c>
      <c r="R163" s="66"/>
      <c r="S163" s="66" t="str">
        <f t="shared" si="18"/>
        <v>--</v>
      </c>
      <c r="T163" s="60">
        <v>0</v>
      </c>
      <c r="U163" s="60">
        <f t="shared" si="19"/>
        <v>810</v>
      </c>
      <c r="V163" s="127">
        <v>43550</v>
      </c>
      <c r="W163" s="60"/>
      <c r="X163" s="60"/>
      <c r="Y163" s="60"/>
      <c r="Z163" s="59"/>
      <c r="AA163" s="59"/>
      <c r="AB163" s="95"/>
      <c r="AC163" s="104"/>
      <c r="AD163" s="108"/>
      <c r="AE163" s="114">
        <v>6737.09</v>
      </c>
      <c r="AF163" s="110"/>
    </row>
    <row r="164" spans="1:127">
      <c r="A164" s="12" t="s">
        <v>15</v>
      </c>
      <c r="B164" s="11">
        <v>43614</v>
      </c>
      <c r="C164" s="10" t="s">
        <v>16</v>
      </c>
      <c r="D164" s="10">
        <v>1</v>
      </c>
      <c r="E164" s="13">
        <v>810</v>
      </c>
      <c r="F164" s="10">
        <v>1</v>
      </c>
      <c r="G164" s="12" t="str">
        <f t="shared" si="16"/>
        <v>ida e volta</v>
      </c>
      <c r="H164" s="13">
        <v>888.29</v>
      </c>
      <c r="I164" s="13">
        <f t="shared" si="17"/>
        <v>1698.29</v>
      </c>
      <c r="J164" s="45">
        <v>43550</v>
      </c>
      <c r="K164" s="9"/>
      <c r="M164" s="30" t="s">
        <v>15</v>
      </c>
      <c r="N164" s="69">
        <v>43614</v>
      </c>
      <c r="O164" s="66" t="s">
        <v>16</v>
      </c>
      <c r="P164" s="66">
        <v>1</v>
      </c>
      <c r="Q164" s="60">
        <v>810</v>
      </c>
      <c r="R164" s="66">
        <v>1</v>
      </c>
      <c r="S164" s="66" t="str">
        <f t="shared" si="18"/>
        <v>ida e volta</v>
      </c>
      <c r="T164" s="60">
        <v>888.29</v>
      </c>
      <c r="U164" s="60">
        <f t="shared" si="19"/>
        <v>1698.29</v>
      </c>
      <c r="V164" s="128">
        <v>43550</v>
      </c>
      <c r="W164" s="60" t="s">
        <v>171</v>
      </c>
      <c r="X164" s="60"/>
      <c r="Y164" s="60">
        <f>T164</f>
        <v>888.29</v>
      </c>
      <c r="Z164" s="57"/>
      <c r="AA164" s="57"/>
      <c r="AB164" s="95"/>
      <c r="AC164" s="104"/>
      <c r="AD164" s="108"/>
      <c r="AE164" s="114">
        <v>7434.87</v>
      </c>
      <c r="AF164" s="110"/>
    </row>
    <row r="165" spans="1:127">
      <c r="A165" s="12" t="s">
        <v>18</v>
      </c>
      <c r="B165" s="11">
        <v>43615</v>
      </c>
      <c r="C165" s="10" t="s">
        <v>64</v>
      </c>
      <c r="D165" s="10">
        <v>1</v>
      </c>
      <c r="E165" s="13">
        <v>810</v>
      </c>
      <c r="F165" s="10"/>
      <c r="G165" s="12" t="str">
        <f t="shared" si="16"/>
        <v>--</v>
      </c>
      <c r="H165" s="13">
        <v>0</v>
      </c>
      <c r="I165" s="13">
        <f t="shared" si="17"/>
        <v>810</v>
      </c>
      <c r="J165" s="45">
        <v>43550</v>
      </c>
      <c r="K165" s="9"/>
      <c r="M165" s="30" t="s">
        <v>18</v>
      </c>
      <c r="N165" s="69">
        <v>43615</v>
      </c>
      <c r="O165" s="66" t="s">
        <v>64</v>
      </c>
      <c r="P165" s="66">
        <v>1</v>
      </c>
      <c r="Q165" s="60">
        <v>810</v>
      </c>
      <c r="R165" s="66"/>
      <c r="S165" s="66" t="str">
        <f t="shared" si="18"/>
        <v>--</v>
      </c>
      <c r="T165" s="60">
        <v>0</v>
      </c>
      <c r="U165" s="60">
        <f t="shared" si="19"/>
        <v>810</v>
      </c>
      <c r="V165" s="128">
        <v>43550</v>
      </c>
      <c r="W165" s="60"/>
      <c r="X165" s="60"/>
      <c r="Y165" s="60"/>
      <c r="Z165" s="57"/>
      <c r="AA165" s="57"/>
      <c r="AB165" s="95">
        <v>405</v>
      </c>
      <c r="AC165" s="104"/>
      <c r="AD165" s="108"/>
      <c r="AE165" s="114">
        <v>7032.79</v>
      </c>
      <c r="AF165" s="110"/>
    </row>
    <row r="166" spans="1:127">
      <c r="A166" s="12" t="s">
        <v>19</v>
      </c>
      <c r="B166" s="11">
        <v>43616</v>
      </c>
      <c r="C166" s="10" t="s">
        <v>65</v>
      </c>
      <c r="D166" s="10">
        <v>1</v>
      </c>
      <c r="E166" s="13">
        <v>810</v>
      </c>
      <c r="F166" s="10">
        <v>1</v>
      </c>
      <c r="G166" s="12" t="str">
        <f t="shared" si="16"/>
        <v>ida e volta</v>
      </c>
      <c r="H166" s="13">
        <v>810</v>
      </c>
      <c r="I166" s="13">
        <f t="shared" si="17"/>
        <v>1620</v>
      </c>
      <c r="J166" s="45">
        <v>43550</v>
      </c>
      <c r="K166" s="9"/>
      <c r="M166" s="76" t="s">
        <v>19</v>
      </c>
      <c r="N166" s="69">
        <v>43616</v>
      </c>
      <c r="O166" s="66"/>
      <c r="P166" s="66"/>
      <c r="Q166" s="60">
        <v>0</v>
      </c>
      <c r="R166" s="66">
        <v>0</v>
      </c>
      <c r="S166" s="66" t="str">
        <f t="shared" si="18"/>
        <v>--</v>
      </c>
      <c r="T166" s="60">
        <v>0</v>
      </c>
      <c r="U166" s="60">
        <f t="shared" si="19"/>
        <v>0</v>
      </c>
      <c r="V166" s="128">
        <v>43550</v>
      </c>
      <c r="W166" s="60"/>
      <c r="X166" s="60"/>
      <c r="Y166" s="60"/>
      <c r="Z166" s="59"/>
      <c r="AA166" s="59"/>
      <c r="AB166" s="95"/>
      <c r="AC166" s="104"/>
      <c r="AD166" s="108"/>
      <c r="AE166" s="114">
        <v>7625.39</v>
      </c>
      <c r="AF166" s="110"/>
    </row>
    <row r="167" spans="1:127">
      <c r="D167">
        <f>SUM(D136:D166)</f>
        <v>23</v>
      </c>
      <c r="E167" s="28">
        <f>SUM(E136:E166)</f>
        <v>16200</v>
      </c>
      <c r="F167">
        <f>SUM(F136:F166)</f>
        <v>17</v>
      </c>
      <c r="G167" s="12"/>
      <c r="H167" s="28">
        <f>SUM(H136:H166)</f>
        <v>8392.9500000000007</v>
      </c>
      <c r="I167" s="28">
        <f>SUM(I136:I166)</f>
        <v>24592.95</v>
      </c>
      <c r="N167" s="66"/>
      <c r="O167" s="66"/>
      <c r="P167" s="66">
        <f>SUM(P136:P166)</f>
        <v>22</v>
      </c>
      <c r="Q167" s="78">
        <f>SUM(Q136:Q166)</f>
        <v>18630</v>
      </c>
      <c r="R167" s="66">
        <f>SUM(R136:R166)</f>
        <v>16</v>
      </c>
      <c r="S167" s="66"/>
      <c r="T167" s="78">
        <f>SUM(T136:T166)</f>
        <v>12370.16</v>
      </c>
      <c r="U167" s="78">
        <f>SUM(U136:U166)</f>
        <v>31000.16</v>
      </c>
      <c r="V167" s="123"/>
      <c r="W167" s="65"/>
      <c r="X167" s="65"/>
      <c r="Y167" s="65"/>
      <c r="Z167" s="14"/>
      <c r="AA167" s="14"/>
      <c r="AB167" s="97"/>
      <c r="AC167" s="104"/>
      <c r="AD167" s="112">
        <v>35418.769999999997</v>
      </c>
      <c r="AE167" s="114">
        <f>AE162+AE163+AE164+AE165+AE166</f>
        <v>35418.78</v>
      </c>
      <c r="AF167" s="110"/>
    </row>
    <row r="168" spans="1:127" ht="26.1" customHeight="1">
      <c r="G168" s="12"/>
      <c r="N168" s="63"/>
      <c r="O168" s="63"/>
      <c r="P168" s="63"/>
      <c r="Q168" s="63"/>
      <c r="R168" s="63"/>
      <c r="S168" s="47"/>
      <c r="T168" s="63"/>
      <c r="U168" s="63"/>
      <c r="V168" s="123"/>
      <c r="W168" s="66"/>
      <c r="X168" s="66"/>
      <c r="Y168" s="66"/>
      <c r="Z168" s="9"/>
      <c r="AA168" s="9"/>
      <c r="AB168" s="94"/>
      <c r="AC168" s="104"/>
      <c r="AD168" s="108"/>
      <c r="AE168" s="109"/>
      <c r="AF168" s="110"/>
    </row>
    <row r="169" spans="1:127" ht="53.25" customHeight="1">
      <c r="A169" s="5" t="s">
        <v>1</v>
      </c>
      <c r="B169" s="6" t="s">
        <v>69</v>
      </c>
      <c r="C169" s="5" t="s">
        <v>3</v>
      </c>
      <c r="D169" s="5" t="s">
        <v>4</v>
      </c>
      <c r="E169" s="7" t="s">
        <v>140</v>
      </c>
      <c r="F169" s="5" t="s">
        <v>4</v>
      </c>
      <c r="G169" s="5"/>
      <c r="H169" s="7" t="s">
        <v>141</v>
      </c>
      <c r="I169" s="7" t="s">
        <v>7</v>
      </c>
      <c r="J169" s="29" t="s">
        <v>8</v>
      </c>
      <c r="K169" s="8" t="s">
        <v>9</v>
      </c>
      <c r="M169" s="74" t="s">
        <v>1</v>
      </c>
      <c r="N169" s="6" t="s">
        <v>69</v>
      </c>
      <c r="O169" s="5" t="s">
        <v>3</v>
      </c>
      <c r="P169" s="5" t="s">
        <v>4</v>
      </c>
      <c r="Q169" s="7" t="s">
        <v>140</v>
      </c>
      <c r="R169" s="5" t="s">
        <v>4</v>
      </c>
      <c r="S169" s="5"/>
      <c r="T169" s="7" t="s">
        <v>141</v>
      </c>
      <c r="U169" s="7" t="s">
        <v>7</v>
      </c>
      <c r="V169" s="124" t="s">
        <v>8</v>
      </c>
      <c r="W169" s="83" t="s">
        <v>142</v>
      </c>
      <c r="X169" s="55" t="s">
        <v>143</v>
      </c>
      <c r="Y169" s="55" t="s">
        <v>144</v>
      </c>
      <c r="Z169" s="55" t="s">
        <v>145</v>
      </c>
      <c r="AA169" s="55" t="s">
        <v>146</v>
      </c>
      <c r="AB169" s="92" t="s">
        <v>147</v>
      </c>
      <c r="AC169" s="103" t="s">
        <v>148</v>
      </c>
      <c r="AD169" s="108"/>
      <c r="AE169" s="109"/>
      <c r="AF169" s="110"/>
    </row>
    <row r="170" spans="1:127">
      <c r="A170" s="12" t="s">
        <v>20</v>
      </c>
      <c r="B170" s="11">
        <v>43617</v>
      </c>
      <c r="C170" s="12" t="s">
        <v>21</v>
      </c>
      <c r="D170" s="12">
        <v>1</v>
      </c>
      <c r="E170" s="13">
        <v>405</v>
      </c>
      <c r="F170" s="10">
        <v>1</v>
      </c>
      <c r="G170" s="12" t="str">
        <f t="shared" ref="G170:G200" si="20">IF(F170=1,"ida e volta", "--" )</f>
        <v>ida e volta</v>
      </c>
      <c r="H170" s="13">
        <v>69.5</v>
      </c>
      <c r="I170" s="13">
        <f t="shared" ref="I170:I199" si="21">SUM(H170,E170)</f>
        <v>474.5</v>
      </c>
      <c r="J170" s="30"/>
      <c r="K170" s="9"/>
      <c r="M170" s="30" t="s">
        <v>20</v>
      </c>
      <c r="N170" s="69">
        <v>43617</v>
      </c>
      <c r="O170" s="66" t="s">
        <v>21</v>
      </c>
      <c r="P170" s="66">
        <v>1</v>
      </c>
      <c r="Q170" s="60">
        <v>405</v>
      </c>
      <c r="R170" s="66">
        <v>1</v>
      </c>
      <c r="S170" s="66" t="str">
        <f t="shared" ref="S170:S200" si="22">IF(R170=1,"ida e volta", "--" )</f>
        <v>ida e volta</v>
      </c>
      <c r="T170" s="60">
        <v>69.5</v>
      </c>
      <c r="U170" s="60">
        <f t="shared" ref="U170:U199" si="23">SUM(T170,Q170)</f>
        <v>474.5</v>
      </c>
      <c r="V170" s="128">
        <v>43550</v>
      </c>
      <c r="W170" s="60"/>
      <c r="X170" s="60"/>
      <c r="Y170" s="60"/>
      <c r="Z170" s="57"/>
      <c r="AA170" s="57"/>
      <c r="AB170" s="98"/>
      <c r="AC170" s="106">
        <v>405</v>
      </c>
      <c r="AD170" s="108"/>
      <c r="AE170" s="109"/>
      <c r="AF170" s="110"/>
    </row>
    <row r="171" spans="1:127" s="32" customFormat="1">
      <c r="A171" s="18" t="s">
        <v>22</v>
      </c>
      <c r="B171" s="17">
        <v>43618</v>
      </c>
      <c r="C171" s="16"/>
      <c r="D171" s="16"/>
      <c r="E171" s="19">
        <v>0</v>
      </c>
      <c r="F171" s="16"/>
      <c r="G171" s="18" t="str">
        <f t="shared" si="20"/>
        <v>--</v>
      </c>
      <c r="H171" s="19">
        <v>0</v>
      </c>
      <c r="I171" s="19">
        <f t="shared" si="21"/>
        <v>0</v>
      </c>
      <c r="J171" s="31"/>
      <c r="K171" s="20"/>
      <c r="L171"/>
      <c r="M171" s="75" t="s">
        <v>22</v>
      </c>
      <c r="N171" s="70">
        <v>43618</v>
      </c>
      <c r="O171" s="71"/>
      <c r="P171" s="71"/>
      <c r="Q171" s="72">
        <v>0</v>
      </c>
      <c r="R171" s="71"/>
      <c r="S171" s="71" t="str">
        <f t="shared" si="22"/>
        <v>--</v>
      </c>
      <c r="T171" s="72">
        <v>0</v>
      </c>
      <c r="U171" s="72">
        <f t="shared" si="23"/>
        <v>0</v>
      </c>
      <c r="V171" s="120"/>
      <c r="W171" s="60"/>
      <c r="X171" s="60"/>
      <c r="Y171" s="60"/>
      <c r="Z171" s="57"/>
      <c r="AA171" s="57"/>
      <c r="AB171" s="95"/>
      <c r="AC171" s="104"/>
      <c r="AD171" s="108"/>
      <c r="AE171" s="109"/>
      <c r="AF171" s="11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0"/>
      <c r="BF171" s="90"/>
      <c r="BG171" s="90"/>
      <c r="BH171" s="90"/>
      <c r="BI171" s="90"/>
      <c r="BJ171" s="90"/>
      <c r="BK171" s="90"/>
      <c r="BL171" s="90"/>
      <c r="BM171" s="90"/>
      <c r="BN171" s="90"/>
      <c r="BO171" s="90"/>
      <c r="BP171" s="90"/>
      <c r="BQ171" s="90"/>
      <c r="BR171" s="90"/>
      <c r="BS171" s="90"/>
      <c r="BT171" s="90"/>
      <c r="BU171" s="90"/>
      <c r="BV171" s="90"/>
      <c r="BW171" s="90"/>
      <c r="BX171" s="90"/>
      <c r="BY171" s="90"/>
      <c r="BZ171" s="90"/>
      <c r="CA171" s="90"/>
      <c r="CB171" s="90"/>
      <c r="CC171" s="90"/>
      <c r="CD171" s="90"/>
      <c r="CE171" s="90"/>
      <c r="CF171" s="90"/>
      <c r="CG171" s="90"/>
      <c r="CH171" s="90"/>
      <c r="CI171" s="90"/>
      <c r="CJ171" s="90"/>
      <c r="CK171" s="90"/>
      <c r="CL171" s="90"/>
      <c r="CM171" s="90"/>
      <c r="CN171" s="90"/>
      <c r="CO171" s="90"/>
      <c r="CP171" s="90"/>
      <c r="CQ171" s="90"/>
      <c r="CR171" s="90"/>
      <c r="CS171" s="90"/>
      <c r="CT171" s="90"/>
      <c r="CU171" s="90"/>
      <c r="CV171" s="90"/>
      <c r="CW171" s="90"/>
      <c r="CX171" s="90"/>
      <c r="CY171" s="90"/>
      <c r="CZ171" s="90"/>
      <c r="DA171" s="90"/>
      <c r="DB171" s="90"/>
      <c r="DC171" s="90"/>
      <c r="DD171" s="90"/>
      <c r="DE171" s="90"/>
      <c r="DF171" s="90"/>
      <c r="DG171" s="90"/>
      <c r="DH171" s="90"/>
      <c r="DI171" s="90"/>
      <c r="DJ171" s="90"/>
      <c r="DK171" s="90"/>
      <c r="DL171" s="90"/>
      <c r="DM171" s="90"/>
      <c r="DN171" s="90"/>
      <c r="DO171" s="90"/>
      <c r="DP171" s="90"/>
      <c r="DQ171" s="90"/>
      <c r="DR171" s="90"/>
      <c r="DS171" s="90"/>
      <c r="DT171" s="90"/>
      <c r="DU171" s="90"/>
      <c r="DV171" s="90"/>
      <c r="DW171" s="90"/>
    </row>
    <row r="172" spans="1:127">
      <c r="A172" s="12" t="s">
        <v>23</v>
      </c>
      <c r="B172" s="34">
        <v>43619</v>
      </c>
      <c r="C172" s="22" t="s">
        <v>16</v>
      </c>
      <c r="D172" s="36">
        <v>1</v>
      </c>
      <c r="E172" s="37">
        <v>0</v>
      </c>
      <c r="F172" s="36">
        <v>1</v>
      </c>
      <c r="G172" s="38" t="str">
        <f t="shared" si="20"/>
        <v>ida e volta</v>
      </c>
      <c r="H172" s="37">
        <v>0</v>
      </c>
      <c r="I172" s="37">
        <f t="shared" si="21"/>
        <v>0</v>
      </c>
      <c r="J172" s="27"/>
      <c r="K172" s="9"/>
      <c r="M172" s="30" t="s">
        <v>23</v>
      </c>
      <c r="N172" s="80">
        <v>43619</v>
      </c>
      <c r="O172" s="66" t="s">
        <v>16</v>
      </c>
      <c r="P172" s="81">
        <v>1</v>
      </c>
      <c r="Q172" s="67">
        <v>810</v>
      </c>
      <c r="R172" s="81">
        <v>1</v>
      </c>
      <c r="S172" s="81" t="str">
        <f t="shared" si="22"/>
        <v>ida e volta</v>
      </c>
      <c r="T172" s="67">
        <v>888.26</v>
      </c>
      <c r="U172" s="67">
        <f t="shared" si="23"/>
        <v>1698.26</v>
      </c>
      <c r="V172" s="126" t="s">
        <v>60</v>
      </c>
      <c r="W172" s="60"/>
      <c r="X172" s="60"/>
      <c r="Y172" s="60"/>
      <c r="Z172" s="57"/>
      <c r="AA172" s="57"/>
      <c r="AB172" s="95"/>
      <c r="AC172" s="104"/>
      <c r="AD172" s="108"/>
      <c r="AE172" s="109"/>
      <c r="AF172" s="110"/>
    </row>
    <row r="173" spans="1:127">
      <c r="A173" s="12" t="s">
        <v>13</v>
      </c>
      <c r="B173" s="11">
        <v>43620</v>
      </c>
      <c r="C173" s="10" t="s">
        <v>70</v>
      </c>
      <c r="D173" s="10">
        <v>1</v>
      </c>
      <c r="E173" s="13">
        <v>810</v>
      </c>
      <c r="F173" s="10">
        <v>1</v>
      </c>
      <c r="G173" s="12" t="str">
        <f t="shared" si="20"/>
        <v>ida e volta</v>
      </c>
      <c r="H173" s="13">
        <v>267.3</v>
      </c>
      <c r="I173" s="13">
        <f t="shared" si="21"/>
        <v>1077.3</v>
      </c>
      <c r="J173" s="27"/>
      <c r="K173" s="9"/>
      <c r="M173" s="76" t="s">
        <v>13</v>
      </c>
      <c r="N173" s="69">
        <v>43620</v>
      </c>
      <c r="O173" s="66" t="s">
        <v>70</v>
      </c>
      <c r="P173" s="66">
        <v>1</v>
      </c>
      <c r="Q173" s="60">
        <v>810</v>
      </c>
      <c r="R173" s="66">
        <v>1</v>
      </c>
      <c r="S173" s="66" t="str">
        <f t="shared" si="22"/>
        <v>ida e volta</v>
      </c>
      <c r="T173" s="60">
        <v>267.3</v>
      </c>
      <c r="U173" s="60">
        <f t="shared" si="23"/>
        <v>1077.3</v>
      </c>
      <c r="V173" s="121">
        <v>43558</v>
      </c>
      <c r="W173" s="60"/>
      <c r="X173" s="60"/>
      <c r="Y173" s="60"/>
      <c r="Z173" s="57"/>
      <c r="AA173" s="57"/>
      <c r="AB173" s="95"/>
      <c r="AC173" s="104"/>
      <c r="AD173" s="108"/>
      <c r="AE173" s="109"/>
      <c r="AF173" s="110"/>
    </row>
    <row r="174" spans="1:127">
      <c r="A174" s="12" t="s">
        <v>15</v>
      </c>
      <c r="B174" s="11">
        <v>43621</v>
      </c>
      <c r="C174" s="22" t="s">
        <v>16</v>
      </c>
      <c r="D174" s="10">
        <v>1</v>
      </c>
      <c r="E174" s="13">
        <v>810</v>
      </c>
      <c r="F174" s="10">
        <v>1</v>
      </c>
      <c r="G174" s="12" t="str">
        <f t="shared" si="20"/>
        <v>ida e volta</v>
      </c>
      <c r="H174" s="13">
        <v>444.14</v>
      </c>
      <c r="I174" s="13">
        <f t="shared" si="21"/>
        <v>1254.1399999999999</v>
      </c>
      <c r="J174" s="27"/>
      <c r="K174" s="9"/>
      <c r="M174" s="30" t="s">
        <v>15</v>
      </c>
      <c r="N174" s="69">
        <v>43621</v>
      </c>
      <c r="O174" s="66" t="s">
        <v>16</v>
      </c>
      <c r="P174" s="66">
        <v>1</v>
      </c>
      <c r="Q174" s="60">
        <v>810</v>
      </c>
      <c r="R174" s="66">
        <v>1</v>
      </c>
      <c r="S174" s="66" t="str">
        <f t="shared" si="22"/>
        <v>ida e volta</v>
      </c>
      <c r="T174" s="60">
        <v>444.14</v>
      </c>
      <c r="U174" s="60">
        <f t="shared" si="23"/>
        <v>1254.1399999999999</v>
      </c>
      <c r="V174" s="121">
        <v>43558</v>
      </c>
      <c r="W174" s="60"/>
      <c r="X174" s="60"/>
      <c r="Y174" s="60"/>
      <c r="Z174" s="57"/>
      <c r="AA174" s="57"/>
      <c r="AB174" s="95"/>
      <c r="AC174" s="104"/>
      <c r="AD174" s="108"/>
      <c r="AE174" s="109"/>
      <c r="AF174" s="110"/>
    </row>
    <row r="175" spans="1:127">
      <c r="A175" s="12" t="s">
        <v>18</v>
      </c>
      <c r="B175" s="11">
        <v>43622</v>
      </c>
      <c r="C175" s="22" t="s">
        <v>16</v>
      </c>
      <c r="D175" s="10">
        <v>1</v>
      </c>
      <c r="E175" s="13">
        <v>810</v>
      </c>
      <c r="F175" s="10"/>
      <c r="G175" s="12" t="str">
        <f t="shared" si="20"/>
        <v>--</v>
      </c>
      <c r="H175" s="13">
        <v>0</v>
      </c>
      <c r="I175" s="13">
        <f t="shared" si="21"/>
        <v>810</v>
      </c>
      <c r="J175" s="27"/>
      <c r="K175" s="9"/>
      <c r="M175" s="76" t="s">
        <v>18</v>
      </c>
      <c r="N175" s="69">
        <v>43622</v>
      </c>
      <c r="O175" s="66" t="s">
        <v>16</v>
      </c>
      <c r="P175" s="66">
        <v>1</v>
      </c>
      <c r="Q175" s="60">
        <v>810</v>
      </c>
      <c r="R175" s="66"/>
      <c r="S175" s="66" t="str">
        <f t="shared" si="22"/>
        <v>--</v>
      </c>
      <c r="T175" s="60">
        <v>0</v>
      </c>
      <c r="U175" s="60">
        <f t="shared" si="23"/>
        <v>810</v>
      </c>
      <c r="V175" s="121">
        <v>43558</v>
      </c>
      <c r="W175" s="60"/>
      <c r="X175" s="60"/>
      <c r="Y175" s="60"/>
      <c r="Z175" s="57"/>
      <c r="AA175" s="57"/>
      <c r="AB175" s="95"/>
      <c r="AC175" s="104"/>
      <c r="AD175" s="108"/>
      <c r="AE175" s="109"/>
      <c r="AF175" s="110"/>
    </row>
    <row r="176" spans="1:127">
      <c r="A176" s="12" t="s">
        <v>19</v>
      </c>
      <c r="B176" s="11">
        <v>43623</v>
      </c>
      <c r="C176" s="10" t="s">
        <v>71</v>
      </c>
      <c r="D176" s="10">
        <v>1</v>
      </c>
      <c r="E176" s="13">
        <v>810</v>
      </c>
      <c r="F176" s="10">
        <v>1</v>
      </c>
      <c r="G176" s="12" t="str">
        <f t="shared" si="20"/>
        <v>ida e volta</v>
      </c>
      <c r="H176" s="13">
        <v>757.55</v>
      </c>
      <c r="I176" s="13">
        <f t="shared" si="21"/>
        <v>1567.55</v>
      </c>
      <c r="J176" s="27"/>
      <c r="K176" s="9"/>
      <c r="M176" s="30" t="s">
        <v>19</v>
      </c>
      <c r="N176" s="69">
        <v>43623</v>
      </c>
      <c r="O176" s="66" t="s">
        <v>71</v>
      </c>
      <c r="P176" s="66">
        <v>1</v>
      </c>
      <c r="Q176" s="60">
        <v>810</v>
      </c>
      <c r="R176" s="66">
        <v>1</v>
      </c>
      <c r="S176" s="66" t="str">
        <f t="shared" si="22"/>
        <v>ida e volta</v>
      </c>
      <c r="T176" s="60">
        <v>757.55</v>
      </c>
      <c r="U176" s="60">
        <f t="shared" si="23"/>
        <v>1567.55</v>
      </c>
      <c r="V176" s="121">
        <v>43558</v>
      </c>
      <c r="W176" s="60"/>
      <c r="X176" s="60"/>
      <c r="Y176" s="60"/>
      <c r="Z176" s="57"/>
      <c r="AA176" s="57"/>
      <c r="AB176" s="95">
        <v>405</v>
      </c>
      <c r="AC176" s="104"/>
      <c r="AD176" s="108"/>
      <c r="AE176" s="109"/>
      <c r="AF176" s="110"/>
    </row>
    <row r="177" spans="1:127">
      <c r="A177" s="12" t="s">
        <v>20</v>
      </c>
      <c r="B177" s="11">
        <v>43624</v>
      </c>
      <c r="C177" s="12" t="s">
        <v>21</v>
      </c>
      <c r="D177" s="10">
        <v>1</v>
      </c>
      <c r="E177" s="13">
        <v>405</v>
      </c>
      <c r="F177" s="10">
        <v>1</v>
      </c>
      <c r="G177" s="12" t="str">
        <f t="shared" si="20"/>
        <v>ida e volta</v>
      </c>
      <c r="H177" s="13">
        <v>69.5</v>
      </c>
      <c r="I177" s="13">
        <f t="shared" si="21"/>
        <v>474.5</v>
      </c>
      <c r="J177" s="27"/>
      <c r="K177" s="9"/>
      <c r="M177" s="30" t="s">
        <v>20</v>
      </c>
      <c r="N177" s="69">
        <v>43624</v>
      </c>
      <c r="O177" s="66" t="s">
        <v>21</v>
      </c>
      <c r="P177" s="66">
        <v>1</v>
      </c>
      <c r="Q177" s="60">
        <v>405</v>
      </c>
      <c r="R177" s="66">
        <v>1</v>
      </c>
      <c r="S177" s="66" t="str">
        <f t="shared" si="22"/>
        <v>ida e volta</v>
      </c>
      <c r="T177" s="60">
        <v>69.5</v>
      </c>
      <c r="U177" s="60">
        <f t="shared" si="23"/>
        <v>474.5</v>
      </c>
      <c r="V177" s="121">
        <v>43558</v>
      </c>
      <c r="W177" s="60"/>
      <c r="X177" s="60"/>
      <c r="Y177" s="60"/>
      <c r="Z177" s="57"/>
      <c r="AA177" s="57"/>
      <c r="AB177" s="95"/>
      <c r="AC177" s="106">
        <v>405</v>
      </c>
      <c r="AD177" s="108"/>
      <c r="AE177" s="109"/>
      <c r="AF177" s="110"/>
    </row>
    <row r="178" spans="1:127" s="32" customFormat="1">
      <c r="A178" s="18" t="s">
        <v>22</v>
      </c>
      <c r="B178" s="17">
        <v>43625</v>
      </c>
      <c r="C178" s="16"/>
      <c r="D178" s="16"/>
      <c r="E178" s="19">
        <v>0</v>
      </c>
      <c r="F178" s="16"/>
      <c r="G178" s="18" t="str">
        <f t="shared" si="20"/>
        <v>--</v>
      </c>
      <c r="H178" s="19">
        <v>0</v>
      </c>
      <c r="I178" s="19">
        <f t="shared" si="21"/>
        <v>0</v>
      </c>
      <c r="J178" s="31"/>
      <c r="K178" s="20"/>
      <c r="L178"/>
      <c r="M178" s="75" t="s">
        <v>22</v>
      </c>
      <c r="N178" s="70">
        <v>43625</v>
      </c>
      <c r="O178" s="71"/>
      <c r="P178" s="71"/>
      <c r="Q178" s="72">
        <v>0</v>
      </c>
      <c r="R178" s="71"/>
      <c r="S178" s="71" t="str">
        <f t="shared" si="22"/>
        <v>--</v>
      </c>
      <c r="T178" s="72">
        <v>0</v>
      </c>
      <c r="U178" s="72">
        <f t="shared" si="23"/>
        <v>0</v>
      </c>
      <c r="V178" s="120"/>
      <c r="W178" s="60"/>
      <c r="X178" s="60"/>
      <c r="Y178" s="60"/>
      <c r="Z178" s="57"/>
      <c r="AA178" s="57"/>
      <c r="AB178" s="95"/>
      <c r="AC178" s="106"/>
      <c r="AD178" s="108"/>
      <c r="AE178" s="109"/>
      <c r="AF178" s="11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  <c r="BB178" s="90"/>
      <c r="BC178" s="90"/>
      <c r="BD178" s="90"/>
      <c r="BE178" s="90"/>
      <c r="BF178" s="90"/>
      <c r="BG178" s="90"/>
      <c r="BH178" s="90"/>
      <c r="BI178" s="90"/>
      <c r="BJ178" s="90"/>
      <c r="BK178" s="90"/>
      <c r="BL178" s="90"/>
      <c r="BM178" s="90"/>
      <c r="BN178" s="90"/>
      <c r="BO178" s="90"/>
      <c r="BP178" s="90"/>
      <c r="BQ178" s="90"/>
      <c r="BR178" s="90"/>
      <c r="BS178" s="90"/>
      <c r="BT178" s="90"/>
      <c r="BU178" s="90"/>
      <c r="BV178" s="90"/>
      <c r="BW178" s="90"/>
      <c r="BX178" s="90"/>
      <c r="BY178" s="90"/>
      <c r="BZ178" s="90"/>
      <c r="CA178" s="90"/>
      <c r="CB178" s="90"/>
      <c r="CC178" s="90"/>
      <c r="CD178" s="90"/>
      <c r="CE178" s="90"/>
      <c r="CF178" s="90"/>
      <c r="CG178" s="90"/>
      <c r="CH178" s="90"/>
      <c r="CI178" s="90"/>
      <c r="CJ178" s="90"/>
      <c r="CK178" s="90"/>
      <c r="CL178" s="90"/>
      <c r="CM178" s="90"/>
      <c r="CN178" s="90"/>
      <c r="CO178" s="90"/>
      <c r="CP178" s="90"/>
      <c r="CQ178" s="90"/>
      <c r="CR178" s="90"/>
      <c r="CS178" s="90"/>
      <c r="CT178" s="90"/>
      <c r="CU178" s="90"/>
      <c r="CV178" s="90"/>
      <c r="CW178" s="90"/>
      <c r="CX178" s="90"/>
      <c r="CY178" s="90"/>
      <c r="CZ178" s="90"/>
      <c r="DA178" s="90"/>
      <c r="DB178" s="90"/>
      <c r="DC178" s="90"/>
      <c r="DD178" s="90"/>
      <c r="DE178" s="90"/>
      <c r="DF178" s="90"/>
      <c r="DG178" s="90"/>
      <c r="DH178" s="90"/>
      <c r="DI178" s="90"/>
      <c r="DJ178" s="90"/>
      <c r="DK178" s="90"/>
      <c r="DL178" s="90"/>
      <c r="DM178" s="90"/>
      <c r="DN178" s="90"/>
      <c r="DO178" s="90"/>
      <c r="DP178" s="90"/>
      <c r="DQ178" s="90"/>
      <c r="DR178" s="90"/>
      <c r="DS178" s="90"/>
      <c r="DT178" s="90"/>
      <c r="DU178" s="90"/>
      <c r="DV178" s="90"/>
      <c r="DW178" s="90"/>
    </row>
    <row r="179" spans="1:127">
      <c r="A179" s="12" t="s">
        <v>23</v>
      </c>
      <c r="B179" s="34">
        <v>43626</v>
      </c>
      <c r="C179" s="22" t="s">
        <v>16</v>
      </c>
      <c r="D179" s="36">
        <v>1</v>
      </c>
      <c r="E179" s="37">
        <v>0</v>
      </c>
      <c r="F179" s="36">
        <v>1</v>
      </c>
      <c r="G179" s="38" t="str">
        <f t="shared" si="20"/>
        <v>ida e volta</v>
      </c>
      <c r="H179" s="37">
        <v>0</v>
      </c>
      <c r="I179" s="37">
        <f t="shared" si="21"/>
        <v>0</v>
      </c>
      <c r="J179" s="27"/>
      <c r="K179" s="9"/>
      <c r="M179" s="30" t="s">
        <v>23</v>
      </c>
      <c r="N179" s="80">
        <v>43626</v>
      </c>
      <c r="O179" s="66" t="s">
        <v>16</v>
      </c>
      <c r="P179" s="81">
        <v>1</v>
      </c>
      <c r="Q179" s="67">
        <v>810</v>
      </c>
      <c r="R179" s="81">
        <v>1</v>
      </c>
      <c r="S179" s="81" t="str">
        <f t="shared" si="22"/>
        <v>ida e volta</v>
      </c>
      <c r="T179" s="67">
        <v>888.26</v>
      </c>
      <c r="U179" s="67">
        <f t="shared" si="23"/>
        <v>1698.26</v>
      </c>
      <c r="V179" s="126" t="s">
        <v>60</v>
      </c>
      <c r="W179" s="60"/>
      <c r="X179" s="60"/>
      <c r="Y179" s="60"/>
      <c r="Z179" s="57"/>
      <c r="AA179" s="57"/>
      <c r="AB179" s="95">
        <v>405</v>
      </c>
      <c r="AC179" s="106"/>
      <c r="AD179" s="108"/>
      <c r="AE179" s="109"/>
      <c r="AF179" s="110"/>
    </row>
    <row r="180" spans="1:127">
      <c r="A180" s="12" t="s">
        <v>13</v>
      </c>
      <c r="B180" s="11">
        <v>43627</v>
      </c>
      <c r="C180" s="10" t="s">
        <v>71</v>
      </c>
      <c r="D180" s="10">
        <v>1</v>
      </c>
      <c r="E180" s="13">
        <v>810</v>
      </c>
      <c r="F180" s="10">
        <v>1</v>
      </c>
      <c r="G180" s="12" t="str">
        <f t="shared" si="20"/>
        <v>ida e volta</v>
      </c>
      <c r="H180" s="13">
        <v>578.24</v>
      </c>
      <c r="I180" s="13">
        <f t="shared" si="21"/>
        <v>1388.24</v>
      </c>
      <c r="J180" s="27"/>
      <c r="K180" s="9"/>
      <c r="M180" s="76" t="s">
        <v>13</v>
      </c>
      <c r="N180" s="69">
        <v>43627</v>
      </c>
      <c r="O180" s="66" t="s">
        <v>65</v>
      </c>
      <c r="P180" s="66">
        <v>1</v>
      </c>
      <c r="Q180" s="60">
        <v>810</v>
      </c>
      <c r="R180" s="66">
        <v>1</v>
      </c>
      <c r="S180" s="66" t="str">
        <f t="shared" si="22"/>
        <v>ida e volta</v>
      </c>
      <c r="T180" s="60">
        <v>810</v>
      </c>
      <c r="U180" s="60">
        <f t="shared" si="23"/>
        <v>1620</v>
      </c>
      <c r="V180" s="121">
        <v>43565</v>
      </c>
      <c r="W180" s="60"/>
      <c r="X180" s="60"/>
      <c r="Y180" s="60"/>
      <c r="Z180" s="59"/>
      <c r="AA180" s="59"/>
      <c r="AB180" s="95"/>
      <c r="AC180" s="106"/>
      <c r="AD180" s="108"/>
      <c r="AE180" s="109"/>
      <c r="AF180" s="110"/>
    </row>
    <row r="181" spans="1:127">
      <c r="A181" s="12" t="s">
        <v>15</v>
      </c>
      <c r="B181" s="11">
        <v>43628</v>
      </c>
      <c r="C181" s="22" t="s">
        <v>16</v>
      </c>
      <c r="D181" s="10">
        <v>1</v>
      </c>
      <c r="E181" s="13">
        <v>810</v>
      </c>
      <c r="F181" s="10">
        <v>1</v>
      </c>
      <c r="G181" s="12" t="str">
        <f t="shared" si="20"/>
        <v>ida e volta</v>
      </c>
      <c r="H181" s="13">
        <v>888.29</v>
      </c>
      <c r="I181" s="13">
        <f t="shared" si="21"/>
        <v>1698.29</v>
      </c>
      <c r="J181" s="27"/>
      <c r="K181" s="9"/>
      <c r="M181" s="30" t="s">
        <v>15</v>
      </c>
      <c r="N181" s="69">
        <v>43628</v>
      </c>
      <c r="O181" s="66" t="s">
        <v>16</v>
      </c>
      <c r="P181" s="66">
        <v>1</v>
      </c>
      <c r="Q181" s="60">
        <v>810</v>
      </c>
      <c r="R181" s="66">
        <v>1</v>
      </c>
      <c r="S181" s="66" t="str">
        <f t="shared" si="22"/>
        <v>ida e volta</v>
      </c>
      <c r="T181" s="60">
        <v>888.29</v>
      </c>
      <c r="U181" s="60">
        <f t="shared" si="23"/>
        <v>1698.29</v>
      </c>
      <c r="V181" s="121">
        <v>43565</v>
      </c>
      <c r="W181" s="60" t="s">
        <v>172</v>
      </c>
      <c r="X181" s="60"/>
      <c r="Y181" s="60">
        <f>T181</f>
        <v>888.29</v>
      </c>
      <c r="Z181" s="57"/>
      <c r="AA181" s="57"/>
      <c r="AB181" s="95">
        <v>405</v>
      </c>
      <c r="AC181" s="106"/>
      <c r="AD181" s="108"/>
      <c r="AE181" s="109"/>
      <c r="AF181" s="110"/>
    </row>
    <row r="182" spans="1:127">
      <c r="A182" s="12" t="s">
        <v>18</v>
      </c>
      <c r="B182" s="11">
        <v>43629</v>
      </c>
      <c r="C182" s="10" t="s">
        <v>72</v>
      </c>
      <c r="D182" s="10">
        <v>1</v>
      </c>
      <c r="E182" s="13">
        <v>810</v>
      </c>
      <c r="F182" s="10"/>
      <c r="G182" s="12" t="str">
        <f t="shared" si="20"/>
        <v>--</v>
      </c>
      <c r="H182" s="13">
        <v>0</v>
      </c>
      <c r="I182" s="13">
        <f t="shared" si="21"/>
        <v>810</v>
      </c>
      <c r="J182" s="27"/>
      <c r="K182" s="9"/>
      <c r="M182" s="30" t="s">
        <v>18</v>
      </c>
      <c r="N182" s="69">
        <v>43629</v>
      </c>
      <c r="O182" s="66" t="s">
        <v>72</v>
      </c>
      <c r="P182" s="66">
        <v>1</v>
      </c>
      <c r="Q182" s="60">
        <v>810</v>
      </c>
      <c r="R182" s="66"/>
      <c r="S182" s="66" t="str">
        <f t="shared" si="22"/>
        <v>--</v>
      </c>
      <c r="T182" s="60">
        <v>0</v>
      </c>
      <c r="U182" s="60">
        <f t="shared" si="23"/>
        <v>810</v>
      </c>
      <c r="V182" s="121">
        <v>43565</v>
      </c>
      <c r="W182" s="60"/>
      <c r="X182" s="60"/>
      <c r="Y182" s="60"/>
      <c r="Z182" s="57"/>
      <c r="AA182" s="57"/>
      <c r="AB182" s="95"/>
      <c r="AC182" s="106"/>
      <c r="AD182" s="108"/>
      <c r="AE182" s="109"/>
      <c r="AF182" s="110"/>
    </row>
    <row r="183" spans="1:127">
      <c r="A183" s="12" t="s">
        <v>19</v>
      </c>
      <c r="B183" s="11">
        <v>43630</v>
      </c>
      <c r="C183" s="10" t="s">
        <v>73</v>
      </c>
      <c r="D183" s="10">
        <v>1</v>
      </c>
      <c r="E183" s="13">
        <v>810</v>
      </c>
      <c r="F183" s="10">
        <v>1</v>
      </c>
      <c r="G183" s="12" t="str">
        <f t="shared" si="20"/>
        <v>ida e volta</v>
      </c>
      <c r="H183" s="13">
        <v>309.8</v>
      </c>
      <c r="I183" s="13">
        <f t="shared" si="21"/>
        <v>1119.8</v>
      </c>
      <c r="J183" s="27"/>
      <c r="K183" s="9"/>
      <c r="M183" s="76" t="s">
        <v>19</v>
      </c>
      <c r="N183" s="69">
        <v>43630</v>
      </c>
      <c r="O183" s="66" t="s">
        <v>65</v>
      </c>
      <c r="P183" s="66">
        <v>1</v>
      </c>
      <c r="Q183" s="60">
        <v>810</v>
      </c>
      <c r="R183" s="66">
        <v>1</v>
      </c>
      <c r="S183" s="66" t="str">
        <f t="shared" si="22"/>
        <v>ida e volta</v>
      </c>
      <c r="T183" s="60">
        <v>810</v>
      </c>
      <c r="U183" s="60">
        <f t="shared" si="23"/>
        <v>1620</v>
      </c>
      <c r="V183" s="121">
        <v>43565</v>
      </c>
      <c r="W183" s="60"/>
      <c r="X183" s="60"/>
      <c r="Y183" s="60"/>
      <c r="Z183" s="59"/>
      <c r="AA183" s="59"/>
      <c r="AB183" s="95">
        <v>405</v>
      </c>
      <c r="AC183" s="106"/>
      <c r="AD183" s="108"/>
      <c r="AE183" s="109"/>
      <c r="AF183" s="110"/>
    </row>
    <row r="184" spans="1:127">
      <c r="A184" s="12" t="s">
        <v>20</v>
      </c>
      <c r="B184" s="11">
        <v>43631</v>
      </c>
      <c r="C184" s="12" t="s">
        <v>21</v>
      </c>
      <c r="D184" s="10">
        <v>1</v>
      </c>
      <c r="E184" s="13">
        <v>405</v>
      </c>
      <c r="F184" s="10">
        <v>1</v>
      </c>
      <c r="G184" s="12" t="str">
        <f t="shared" si="20"/>
        <v>ida e volta</v>
      </c>
      <c r="H184" s="13">
        <v>69.5</v>
      </c>
      <c r="I184" s="13">
        <f t="shared" si="21"/>
        <v>474.5</v>
      </c>
      <c r="J184" s="27"/>
      <c r="K184" s="9"/>
      <c r="M184" s="30" t="s">
        <v>20</v>
      </c>
      <c r="N184" s="69">
        <v>43631</v>
      </c>
      <c r="O184" s="66" t="s">
        <v>21</v>
      </c>
      <c r="P184" s="66">
        <v>1</v>
      </c>
      <c r="Q184" s="60">
        <v>405</v>
      </c>
      <c r="R184" s="66">
        <v>1</v>
      </c>
      <c r="S184" s="66" t="str">
        <f t="shared" si="22"/>
        <v>ida e volta</v>
      </c>
      <c r="T184" s="60">
        <v>69.5</v>
      </c>
      <c r="U184" s="60">
        <f t="shared" si="23"/>
        <v>474.5</v>
      </c>
      <c r="V184" s="121">
        <v>43565</v>
      </c>
      <c r="W184" s="60"/>
      <c r="X184" s="60"/>
      <c r="Y184" s="60"/>
      <c r="Z184" s="57"/>
      <c r="AA184" s="57"/>
      <c r="AB184" s="95"/>
      <c r="AC184" s="106">
        <v>405</v>
      </c>
      <c r="AD184" s="108"/>
      <c r="AE184" s="109"/>
      <c r="AF184" s="110"/>
    </row>
    <row r="185" spans="1:127" s="32" customFormat="1">
      <c r="A185" s="18" t="s">
        <v>22</v>
      </c>
      <c r="B185" s="17">
        <v>43632</v>
      </c>
      <c r="C185" s="16"/>
      <c r="D185" s="16"/>
      <c r="E185" s="19">
        <v>0</v>
      </c>
      <c r="F185" s="16"/>
      <c r="G185" s="18" t="str">
        <f t="shared" si="20"/>
        <v>--</v>
      </c>
      <c r="H185" s="19">
        <v>0</v>
      </c>
      <c r="I185" s="19">
        <f t="shared" si="21"/>
        <v>0</v>
      </c>
      <c r="J185" s="31"/>
      <c r="K185" s="20"/>
      <c r="L185"/>
      <c r="M185" s="75" t="s">
        <v>22</v>
      </c>
      <c r="N185" s="70">
        <v>43632</v>
      </c>
      <c r="O185" s="71"/>
      <c r="P185" s="71"/>
      <c r="Q185" s="72">
        <v>0</v>
      </c>
      <c r="R185" s="71"/>
      <c r="S185" s="71" t="str">
        <f t="shared" si="22"/>
        <v>--</v>
      </c>
      <c r="T185" s="72">
        <v>0</v>
      </c>
      <c r="U185" s="72">
        <f t="shared" si="23"/>
        <v>0</v>
      </c>
      <c r="V185" s="120"/>
      <c r="W185" s="60"/>
      <c r="X185" s="60"/>
      <c r="Y185" s="60"/>
      <c r="Z185" s="57"/>
      <c r="AA185" s="57"/>
      <c r="AB185" s="95"/>
      <c r="AC185" s="104"/>
      <c r="AD185" s="108"/>
      <c r="AE185" s="109"/>
      <c r="AF185" s="11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  <c r="BD185" s="90"/>
      <c r="BE185" s="90"/>
      <c r="BF185" s="90"/>
      <c r="BG185" s="90"/>
      <c r="BH185" s="90"/>
      <c r="BI185" s="90"/>
      <c r="BJ185" s="90"/>
      <c r="BK185" s="90"/>
      <c r="BL185" s="90"/>
      <c r="BM185" s="90"/>
      <c r="BN185" s="90"/>
      <c r="BO185" s="90"/>
      <c r="BP185" s="90"/>
      <c r="BQ185" s="90"/>
      <c r="BR185" s="90"/>
      <c r="BS185" s="90"/>
      <c r="BT185" s="90"/>
      <c r="BU185" s="90"/>
      <c r="BV185" s="90"/>
      <c r="BW185" s="90"/>
      <c r="BX185" s="90"/>
      <c r="BY185" s="90"/>
      <c r="BZ185" s="90"/>
      <c r="CA185" s="90"/>
      <c r="CB185" s="90"/>
      <c r="CC185" s="90"/>
      <c r="CD185" s="90"/>
      <c r="CE185" s="90"/>
      <c r="CF185" s="90"/>
      <c r="CG185" s="90"/>
      <c r="CH185" s="90"/>
      <c r="CI185" s="90"/>
      <c r="CJ185" s="90"/>
      <c r="CK185" s="90"/>
      <c r="CL185" s="90"/>
      <c r="CM185" s="90"/>
      <c r="CN185" s="90"/>
      <c r="CO185" s="90"/>
      <c r="CP185" s="90"/>
      <c r="CQ185" s="90"/>
      <c r="CR185" s="90"/>
      <c r="CS185" s="90"/>
      <c r="CT185" s="90"/>
      <c r="CU185" s="90"/>
      <c r="CV185" s="90"/>
      <c r="CW185" s="90"/>
      <c r="CX185" s="90"/>
      <c r="CY185" s="90"/>
      <c r="CZ185" s="90"/>
      <c r="DA185" s="90"/>
      <c r="DB185" s="90"/>
      <c r="DC185" s="90"/>
      <c r="DD185" s="90"/>
      <c r="DE185" s="90"/>
      <c r="DF185" s="90"/>
      <c r="DG185" s="90"/>
      <c r="DH185" s="90"/>
      <c r="DI185" s="90"/>
      <c r="DJ185" s="90"/>
      <c r="DK185" s="90"/>
      <c r="DL185" s="90"/>
      <c r="DM185" s="90"/>
      <c r="DN185" s="90"/>
      <c r="DO185" s="90"/>
      <c r="DP185" s="90"/>
      <c r="DQ185" s="90"/>
      <c r="DR185" s="90"/>
      <c r="DS185" s="90"/>
      <c r="DT185" s="90"/>
      <c r="DU185" s="90"/>
      <c r="DV185" s="90"/>
      <c r="DW185" s="90"/>
    </row>
    <row r="186" spans="1:127">
      <c r="A186" s="12" t="s">
        <v>23</v>
      </c>
      <c r="B186" s="11">
        <v>43633</v>
      </c>
      <c r="C186" s="22" t="s">
        <v>16</v>
      </c>
      <c r="D186" s="10">
        <v>1</v>
      </c>
      <c r="E186" s="13">
        <v>810</v>
      </c>
      <c r="F186" s="10">
        <v>1</v>
      </c>
      <c r="G186" s="12" t="str">
        <f t="shared" si="20"/>
        <v>ida e volta</v>
      </c>
      <c r="H186" s="13">
        <v>444.14</v>
      </c>
      <c r="I186" s="13">
        <f t="shared" si="21"/>
        <v>1254.1399999999999</v>
      </c>
      <c r="J186" s="27"/>
      <c r="K186" s="9"/>
      <c r="M186" s="30" t="s">
        <v>23</v>
      </c>
      <c r="N186" s="69">
        <v>43633</v>
      </c>
      <c r="O186" s="66" t="s">
        <v>16</v>
      </c>
      <c r="P186" s="66">
        <v>1</v>
      </c>
      <c r="Q186" s="60">
        <v>810</v>
      </c>
      <c r="R186" s="66">
        <v>1</v>
      </c>
      <c r="S186" s="66" t="str">
        <f t="shared" si="22"/>
        <v>ida e volta</v>
      </c>
      <c r="T186" s="60">
        <v>444.14</v>
      </c>
      <c r="U186" s="60">
        <f t="shared" si="23"/>
        <v>1254.1399999999999</v>
      </c>
      <c r="V186" s="121">
        <v>43572</v>
      </c>
      <c r="W186" s="60"/>
      <c r="X186" s="60"/>
      <c r="Y186" s="60"/>
      <c r="Z186" s="57"/>
      <c r="AA186" s="57"/>
      <c r="AB186" s="95"/>
      <c r="AC186" s="104"/>
      <c r="AD186" s="108"/>
      <c r="AE186" s="109"/>
      <c r="AF186" s="110"/>
    </row>
    <row r="187" spans="1:127">
      <c r="A187" s="12" t="s">
        <v>13</v>
      </c>
      <c r="B187" s="11">
        <v>43634</v>
      </c>
      <c r="C187" s="10" t="s">
        <v>74</v>
      </c>
      <c r="D187" s="10">
        <v>1</v>
      </c>
      <c r="E187" s="13">
        <v>810</v>
      </c>
      <c r="F187" s="10">
        <v>1</v>
      </c>
      <c r="G187" s="12" t="str">
        <f t="shared" si="20"/>
        <v>ida e volta</v>
      </c>
      <c r="H187" s="13">
        <v>365.57</v>
      </c>
      <c r="I187" s="13">
        <f t="shared" si="21"/>
        <v>1175.57</v>
      </c>
      <c r="J187" s="27"/>
      <c r="K187" s="9"/>
      <c r="M187" s="30" t="s">
        <v>13</v>
      </c>
      <c r="N187" s="69">
        <v>43634</v>
      </c>
      <c r="O187" s="66" t="s">
        <v>74</v>
      </c>
      <c r="P187" s="66">
        <v>1</v>
      </c>
      <c r="Q187" s="60">
        <v>810</v>
      </c>
      <c r="R187" s="66">
        <v>1</v>
      </c>
      <c r="S187" s="66" t="str">
        <f t="shared" si="22"/>
        <v>ida e volta</v>
      </c>
      <c r="T187" s="60">
        <v>365.57</v>
      </c>
      <c r="U187" s="60">
        <f t="shared" si="23"/>
        <v>1175.57</v>
      </c>
      <c r="V187" s="121">
        <v>43572</v>
      </c>
      <c r="W187" s="60"/>
      <c r="X187" s="60"/>
      <c r="Y187" s="60"/>
      <c r="Z187" s="57"/>
      <c r="AA187" s="57"/>
      <c r="AB187" s="95"/>
      <c r="AC187" s="104"/>
      <c r="AD187" s="108"/>
      <c r="AE187" s="109"/>
      <c r="AF187" s="110"/>
    </row>
    <row r="188" spans="1:127">
      <c r="A188" s="12" t="s">
        <v>15</v>
      </c>
      <c r="B188" s="11">
        <v>43635</v>
      </c>
      <c r="C188" s="22" t="s">
        <v>16</v>
      </c>
      <c r="D188" s="10">
        <v>1</v>
      </c>
      <c r="E188" s="13">
        <v>810</v>
      </c>
      <c r="F188" s="10">
        <v>1</v>
      </c>
      <c r="G188" s="12" t="str">
        <f t="shared" si="20"/>
        <v>ida e volta</v>
      </c>
      <c r="H188" s="13">
        <v>444.14</v>
      </c>
      <c r="I188" s="13">
        <f t="shared" si="21"/>
        <v>1254.1399999999999</v>
      </c>
      <c r="J188" s="27"/>
      <c r="K188" s="9"/>
      <c r="M188" s="30" t="s">
        <v>15</v>
      </c>
      <c r="N188" s="69">
        <v>43635</v>
      </c>
      <c r="O188" s="66" t="s">
        <v>16</v>
      </c>
      <c r="P188" s="66">
        <v>1</v>
      </c>
      <c r="Q188" s="60">
        <v>810</v>
      </c>
      <c r="R188" s="66">
        <v>1</v>
      </c>
      <c r="S188" s="66" t="str">
        <f t="shared" si="22"/>
        <v>ida e volta</v>
      </c>
      <c r="T188" s="60">
        <v>444.14</v>
      </c>
      <c r="U188" s="60">
        <f t="shared" si="23"/>
        <v>1254.1399999999999</v>
      </c>
      <c r="V188" s="121">
        <v>43572</v>
      </c>
      <c r="W188" s="60"/>
      <c r="X188" s="60"/>
      <c r="Y188" s="60"/>
      <c r="Z188" s="57"/>
      <c r="AA188" s="57"/>
      <c r="AB188" s="95">
        <v>405</v>
      </c>
      <c r="AC188" s="104"/>
      <c r="AD188" s="108"/>
      <c r="AE188" s="109"/>
      <c r="AF188" s="110"/>
    </row>
    <row r="189" spans="1:127">
      <c r="A189" s="12" t="s">
        <v>18</v>
      </c>
      <c r="B189" s="11">
        <v>43636</v>
      </c>
      <c r="C189" s="10"/>
      <c r="D189" s="10"/>
      <c r="E189" s="13">
        <v>0</v>
      </c>
      <c r="F189" s="10"/>
      <c r="G189" s="12" t="str">
        <f t="shared" si="20"/>
        <v>--</v>
      </c>
      <c r="H189" s="13">
        <v>0</v>
      </c>
      <c r="I189" s="13">
        <f t="shared" si="21"/>
        <v>0</v>
      </c>
      <c r="J189" s="27"/>
      <c r="K189" s="9"/>
      <c r="M189" s="30" t="s">
        <v>18</v>
      </c>
      <c r="N189" s="69">
        <v>43636</v>
      </c>
      <c r="O189" s="66"/>
      <c r="P189" s="66"/>
      <c r="Q189" s="60">
        <v>0</v>
      </c>
      <c r="R189" s="66"/>
      <c r="S189" s="66" t="str">
        <f t="shared" si="22"/>
        <v>--</v>
      </c>
      <c r="T189" s="60">
        <v>0</v>
      </c>
      <c r="U189" s="60">
        <f t="shared" si="23"/>
        <v>0</v>
      </c>
      <c r="V189" s="120"/>
      <c r="W189" s="60"/>
      <c r="X189" s="60"/>
      <c r="Y189" s="60"/>
      <c r="Z189" s="57"/>
      <c r="AA189" s="57"/>
      <c r="AB189" s="95"/>
      <c r="AC189" s="104"/>
      <c r="AD189" s="108"/>
      <c r="AE189" s="109"/>
      <c r="AF189" s="110"/>
    </row>
    <row r="190" spans="1:127">
      <c r="A190" s="12" t="s">
        <v>19</v>
      </c>
      <c r="B190" s="11">
        <v>43637</v>
      </c>
      <c r="C190" s="22" t="s">
        <v>16</v>
      </c>
      <c r="D190" s="10">
        <v>1</v>
      </c>
      <c r="E190" s="13">
        <v>810</v>
      </c>
      <c r="F190" s="10">
        <v>1</v>
      </c>
      <c r="G190" s="12" t="str">
        <f t="shared" si="20"/>
        <v>ida e volta</v>
      </c>
      <c r="H190" s="13">
        <v>888.29</v>
      </c>
      <c r="I190" s="13">
        <f t="shared" si="21"/>
        <v>1698.29</v>
      </c>
      <c r="J190" s="27"/>
      <c r="K190" s="9"/>
      <c r="M190" s="30" t="s">
        <v>19</v>
      </c>
      <c r="N190" s="69">
        <v>43637</v>
      </c>
      <c r="O190" s="66" t="s">
        <v>16</v>
      </c>
      <c r="P190" s="66">
        <v>1</v>
      </c>
      <c r="Q190" s="60">
        <v>810</v>
      </c>
      <c r="R190" s="66">
        <v>1</v>
      </c>
      <c r="S190" s="66" t="str">
        <f t="shared" si="22"/>
        <v>ida e volta</v>
      </c>
      <c r="T190" s="60">
        <v>888.29</v>
      </c>
      <c r="U190" s="60">
        <f t="shared" si="23"/>
        <v>1698.29</v>
      </c>
      <c r="V190" s="121">
        <v>43572</v>
      </c>
      <c r="W190" s="60"/>
      <c r="X190" s="60"/>
      <c r="Y190" s="60"/>
      <c r="Z190" s="57"/>
      <c r="AA190" s="57"/>
      <c r="AB190" s="95">
        <v>405</v>
      </c>
      <c r="AC190" s="104"/>
      <c r="AD190" s="108"/>
      <c r="AE190" s="109"/>
      <c r="AF190" s="110"/>
    </row>
    <row r="191" spans="1:127">
      <c r="A191" s="12" t="s">
        <v>20</v>
      </c>
      <c r="B191" s="11">
        <v>43638</v>
      </c>
      <c r="C191" s="10" t="s">
        <v>75</v>
      </c>
      <c r="D191" s="10">
        <v>1</v>
      </c>
      <c r="E191" s="13">
        <v>405</v>
      </c>
      <c r="F191" s="10">
        <v>1</v>
      </c>
      <c r="G191" s="12" t="str">
        <f t="shared" si="20"/>
        <v>ida e volta</v>
      </c>
      <c r="H191" s="13">
        <v>69.5</v>
      </c>
      <c r="I191" s="13">
        <f t="shared" si="21"/>
        <v>474.5</v>
      </c>
      <c r="J191" s="27"/>
      <c r="K191" s="9"/>
      <c r="M191" s="30" t="s">
        <v>20</v>
      </c>
      <c r="N191" s="69">
        <v>43638</v>
      </c>
      <c r="O191" s="66" t="s">
        <v>75</v>
      </c>
      <c r="P191" s="66">
        <v>1</v>
      </c>
      <c r="Q191" s="60">
        <v>405</v>
      </c>
      <c r="R191" s="66">
        <v>1</v>
      </c>
      <c r="S191" s="66" t="str">
        <f t="shared" si="22"/>
        <v>ida e volta</v>
      </c>
      <c r="T191" s="60">
        <v>69.5</v>
      </c>
      <c r="U191" s="60">
        <f t="shared" si="23"/>
        <v>474.5</v>
      </c>
      <c r="V191" s="121">
        <v>43572</v>
      </c>
      <c r="W191" s="60"/>
      <c r="X191" s="60"/>
      <c r="Y191" s="60"/>
      <c r="Z191" s="57"/>
      <c r="AA191" s="57"/>
      <c r="AB191" s="95"/>
      <c r="AC191" s="106">
        <v>405</v>
      </c>
      <c r="AD191" s="108"/>
      <c r="AE191" s="109"/>
      <c r="AF191" s="110"/>
    </row>
    <row r="192" spans="1:127" s="32" customFormat="1">
      <c r="A192" s="18" t="s">
        <v>22</v>
      </c>
      <c r="B192" s="17">
        <v>43639</v>
      </c>
      <c r="C192" s="16"/>
      <c r="D192" s="16"/>
      <c r="E192" s="19">
        <v>0</v>
      </c>
      <c r="F192" s="16"/>
      <c r="G192" s="18" t="str">
        <f t="shared" si="20"/>
        <v>--</v>
      </c>
      <c r="H192" s="19">
        <v>0</v>
      </c>
      <c r="I192" s="19">
        <f t="shared" si="21"/>
        <v>0</v>
      </c>
      <c r="J192" s="31"/>
      <c r="K192" s="20"/>
      <c r="L192"/>
      <c r="M192" s="75" t="s">
        <v>22</v>
      </c>
      <c r="N192" s="70">
        <v>43639</v>
      </c>
      <c r="O192" s="71"/>
      <c r="P192" s="71"/>
      <c r="Q192" s="72">
        <v>0</v>
      </c>
      <c r="R192" s="71"/>
      <c r="S192" s="71" t="str">
        <f t="shared" si="22"/>
        <v>--</v>
      </c>
      <c r="T192" s="72">
        <v>0</v>
      </c>
      <c r="U192" s="72">
        <f t="shared" si="23"/>
        <v>0</v>
      </c>
      <c r="V192" s="120"/>
      <c r="W192" s="60"/>
      <c r="X192" s="60"/>
      <c r="Y192" s="60"/>
      <c r="Z192" s="57"/>
      <c r="AA192" s="57"/>
      <c r="AB192" s="95"/>
      <c r="AC192" s="104"/>
      <c r="AD192" s="108"/>
      <c r="AE192" s="109"/>
      <c r="AF192" s="11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  <c r="BH192" s="90"/>
      <c r="BI192" s="90"/>
      <c r="BJ192" s="90"/>
      <c r="BK192" s="90"/>
      <c r="BL192" s="90"/>
      <c r="BM192" s="90"/>
      <c r="BN192" s="90"/>
      <c r="BO192" s="90"/>
      <c r="BP192" s="90"/>
      <c r="BQ192" s="90"/>
      <c r="BR192" s="90"/>
      <c r="BS192" s="90"/>
      <c r="BT192" s="90"/>
      <c r="BU192" s="90"/>
      <c r="BV192" s="90"/>
      <c r="BW192" s="90"/>
      <c r="BX192" s="90"/>
      <c r="BY192" s="90"/>
      <c r="BZ192" s="90"/>
      <c r="CA192" s="90"/>
      <c r="CB192" s="90"/>
      <c r="CC192" s="90"/>
      <c r="CD192" s="90"/>
      <c r="CE192" s="90"/>
      <c r="CF192" s="90"/>
      <c r="CG192" s="90"/>
      <c r="CH192" s="90"/>
      <c r="CI192" s="90"/>
      <c r="CJ192" s="90"/>
      <c r="CK192" s="90"/>
      <c r="CL192" s="90"/>
      <c r="CM192" s="90"/>
      <c r="CN192" s="90"/>
      <c r="CO192" s="90"/>
      <c r="CP192" s="90"/>
      <c r="CQ192" s="90"/>
      <c r="CR192" s="90"/>
      <c r="CS192" s="90"/>
      <c r="CT192" s="90"/>
      <c r="CU192" s="90"/>
      <c r="CV192" s="90"/>
      <c r="CW192" s="90"/>
      <c r="CX192" s="90"/>
      <c r="CY192" s="90"/>
      <c r="CZ192" s="90"/>
      <c r="DA192" s="90"/>
      <c r="DB192" s="90"/>
      <c r="DC192" s="90"/>
      <c r="DD192" s="90"/>
      <c r="DE192" s="90"/>
      <c r="DF192" s="90"/>
      <c r="DG192" s="90"/>
      <c r="DH192" s="90"/>
      <c r="DI192" s="90"/>
      <c r="DJ192" s="90"/>
      <c r="DK192" s="90"/>
      <c r="DL192" s="90"/>
      <c r="DM192" s="90"/>
      <c r="DN192" s="90"/>
      <c r="DO192" s="90"/>
      <c r="DP192" s="90"/>
      <c r="DQ192" s="90"/>
      <c r="DR192" s="90"/>
      <c r="DS192" s="90"/>
      <c r="DT192" s="90"/>
      <c r="DU192" s="90"/>
      <c r="DV192" s="90"/>
      <c r="DW192" s="90"/>
    </row>
    <row r="193" spans="1:127">
      <c r="A193" s="12" t="s">
        <v>23</v>
      </c>
      <c r="B193" s="11">
        <v>43640</v>
      </c>
      <c r="C193" s="10" t="s">
        <v>16</v>
      </c>
      <c r="D193" s="10">
        <v>1</v>
      </c>
      <c r="E193" s="13">
        <v>810</v>
      </c>
      <c r="F193" s="10">
        <v>1</v>
      </c>
      <c r="G193" s="12" t="str">
        <f t="shared" si="20"/>
        <v>ida e volta</v>
      </c>
      <c r="H193" s="13">
        <v>888.29</v>
      </c>
      <c r="I193" s="13">
        <f t="shared" si="21"/>
        <v>1698.29</v>
      </c>
      <c r="J193" s="27"/>
      <c r="K193" s="9"/>
      <c r="M193" s="30" t="s">
        <v>23</v>
      </c>
      <c r="N193" s="69">
        <v>43640</v>
      </c>
      <c r="O193" s="66" t="s">
        <v>16</v>
      </c>
      <c r="P193" s="66">
        <v>1</v>
      </c>
      <c r="Q193" s="60">
        <v>810</v>
      </c>
      <c r="R193" s="66">
        <v>1</v>
      </c>
      <c r="S193" s="66" t="str">
        <f t="shared" si="22"/>
        <v>ida e volta</v>
      </c>
      <c r="T193" s="60">
        <v>888.29</v>
      </c>
      <c r="U193" s="60">
        <f t="shared" si="23"/>
        <v>1698.29</v>
      </c>
      <c r="V193" s="121">
        <v>43579</v>
      </c>
      <c r="W193" s="60"/>
      <c r="X193" s="60"/>
      <c r="Y193" s="60"/>
      <c r="Z193" s="57"/>
      <c r="AA193" s="57"/>
      <c r="AB193" s="95"/>
      <c r="AC193" s="104"/>
      <c r="AD193" s="108"/>
      <c r="AE193" s="114">
        <v>7171.29</v>
      </c>
      <c r="AF193" s="110"/>
    </row>
    <row r="194" spans="1:127">
      <c r="A194" s="12" t="s">
        <v>13</v>
      </c>
      <c r="B194" s="11">
        <v>43641</v>
      </c>
      <c r="C194" s="10" t="s">
        <v>76</v>
      </c>
      <c r="D194" s="10">
        <v>1</v>
      </c>
      <c r="E194" s="13">
        <v>810</v>
      </c>
      <c r="F194" s="10"/>
      <c r="G194" s="12" t="str">
        <f t="shared" si="20"/>
        <v>--</v>
      </c>
      <c r="H194" s="13">
        <v>0</v>
      </c>
      <c r="I194" s="13">
        <f t="shared" si="21"/>
        <v>810</v>
      </c>
      <c r="J194" s="27"/>
      <c r="K194" s="9"/>
      <c r="M194" s="30" t="s">
        <v>13</v>
      </c>
      <c r="N194" s="69">
        <v>43641</v>
      </c>
      <c r="O194" s="66" t="s">
        <v>65</v>
      </c>
      <c r="P194" s="66">
        <v>1</v>
      </c>
      <c r="Q194" s="60">
        <v>810</v>
      </c>
      <c r="R194" s="66"/>
      <c r="S194" s="66" t="str">
        <f t="shared" si="22"/>
        <v>--</v>
      </c>
      <c r="T194" s="60">
        <v>0</v>
      </c>
      <c r="U194" s="60">
        <f t="shared" si="23"/>
        <v>810</v>
      </c>
      <c r="V194" s="121">
        <v>43579</v>
      </c>
      <c r="W194" s="60"/>
      <c r="X194" s="60"/>
      <c r="Y194" s="60"/>
      <c r="Z194" s="59"/>
      <c r="AA194" s="59"/>
      <c r="AB194" s="95"/>
      <c r="AC194" s="104"/>
      <c r="AD194" s="108"/>
      <c r="AE194" s="114">
        <v>6808.09</v>
      </c>
      <c r="AF194" s="110"/>
    </row>
    <row r="195" spans="1:127">
      <c r="A195" s="12" t="s">
        <v>15</v>
      </c>
      <c r="B195" s="11">
        <v>43642</v>
      </c>
      <c r="C195" s="10" t="s">
        <v>16</v>
      </c>
      <c r="D195" s="10">
        <v>1</v>
      </c>
      <c r="E195" s="13">
        <v>810</v>
      </c>
      <c r="F195" s="10"/>
      <c r="G195" s="12" t="str">
        <f t="shared" si="20"/>
        <v>--</v>
      </c>
      <c r="H195" s="13">
        <v>0</v>
      </c>
      <c r="I195" s="13">
        <f t="shared" si="21"/>
        <v>810</v>
      </c>
      <c r="J195" s="27"/>
      <c r="K195" s="9"/>
      <c r="M195" s="30" t="s">
        <v>15</v>
      </c>
      <c r="N195" s="69">
        <v>43642</v>
      </c>
      <c r="O195" s="66" t="s">
        <v>16</v>
      </c>
      <c r="P195" s="66">
        <v>1</v>
      </c>
      <c r="Q195" s="60">
        <v>810</v>
      </c>
      <c r="R195" s="66"/>
      <c r="S195" s="66" t="str">
        <f t="shared" si="22"/>
        <v>--</v>
      </c>
      <c r="T195" s="60">
        <v>0</v>
      </c>
      <c r="U195" s="60">
        <f t="shared" si="23"/>
        <v>810</v>
      </c>
      <c r="V195" s="121">
        <v>43579</v>
      </c>
      <c r="W195" s="60"/>
      <c r="X195" s="60"/>
      <c r="Y195" s="60"/>
      <c r="Z195" s="57"/>
      <c r="AA195" s="57"/>
      <c r="AB195" s="95"/>
      <c r="AC195" s="104"/>
      <c r="AD195" s="108"/>
      <c r="AE195" s="114">
        <v>6974.08</v>
      </c>
      <c r="AF195" s="110"/>
    </row>
    <row r="196" spans="1:127">
      <c r="A196" s="12" t="s">
        <v>18</v>
      </c>
      <c r="B196" s="11">
        <v>43643</v>
      </c>
      <c r="C196" s="10" t="s">
        <v>44</v>
      </c>
      <c r="D196" s="10">
        <v>1</v>
      </c>
      <c r="E196" s="13">
        <v>810</v>
      </c>
      <c r="F196" s="10"/>
      <c r="G196" s="12" t="str">
        <f t="shared" si="20"/>
        <v>--</v>
      </c>
      <c r="H196" s="13">
        <v>0</v>
      </c>
      <c r="I196" s="13">
        <f t="shared" si="21"/>
        <v>810</v>
      </c>
      <c r="J196" s="27"/>
      <c r="K196" s="9"/>
      <c r="M196" s="30" t="s">
        <v>18</v>
      </c>
      <c r="N196" s="69">
        <v>43643</v>
      </c>
      <c r="O196" s="66" t="s">
        <v>44</v>
      </c>
      <c r="P196" s="66">
        <v>1</v>
      </c>
      <c r="Q196" s="60">
        <v>810</v>
      </c>
      <c r="R196" s="66"/>
      <c r="S196" s="66" t="str">
        <f t="shared" si="22"/>
        <v>--</v>
      </c>
      <c r="T196" s="60">
        <v>0</v>
      </c>
      <c r="U196" s="60">
        <f t="shared" si="23"/>
        <v>810</v>
      </c>
      <c r="V196" s="121">
        <v>43579</v>
      </c>
      <c r="W196" s="60"/>
      <c r="X196" s="60"/>
      <c r="Y196" s="60"/>
      <c r="Z196" s="57"/>
      <c r="AA196" s="57"/>
      <c r="AB196" s="95"/>
      <c r="AC196" s="104"/>
      <c r="AD196" s="108"/>
      <c r="AE196" s="114">
        <v>7108.17</v>
      </c>
      <c r="AF196" s="110"/>
    </row>
    <row r="197" spans="1:127">
      <c r="A197" s="12" t="s">
        <v>19</v>
      </c>
      <c r="B197" s="11">
        <v>43644</v>
      </c>
      <c r="C197" s="10" t="s">
        <v>65</v>
      </c>
      <c r="D197" s="10">
        <v>1</v>
      </c>
      <c r="E197" s="13">
        <v>810</v>
      </c>
      <c r="F197" s="10">
        <v>1</v>
      </c>
      <c r="G197" s="12" t="str">
        <f t="shared" si="20"/>
        <v>ida e volta</v>
      </c>
      <c r="H197" s="13">
        <v>810</v>
      </c>
      <c r="I197" s="13">
        <f t="shared" si="21"/>
        <v>1620</v>
      </c>
      <c r="J197" s="27"/>
      <c r="K197" s="9"/>
      <c r="M197" s="30" t="s">
        <v>19</v>
      </c>
      <c r="N197" s="69">
        <v>43644</v>
      </c>
      <c r="O197" s="66" t="s">
        <v>65</v>
      </c>
      <c r="P197" s="66">
        <v>1</v>
      </c>
      <c r="Q197" s="60">
        <v>810</v>
      </c>
      <c r="R197" s="66">
        <v>1</v>
      </c>
      <c r="S197" s="66" t="str">
        <f t="shared" si="22"/>
        <v>ida e volta</v>
      </c>
      <c r="T197" s="60">
        <v>810</v>
      </c>
      <c r="U197" s="60">
        <f t="shared" si="23"/>
        <v>1620</v>
      </c>
      <c r="V197" s="121">
        <v>43579</v>
      </c>
      <c r="W197" s="60" t="s">
        <v>173</v>
      </c>
      <c r="X197" s="60"/>
      <c r="Y197" s="66"/>
      <c r="Z197" s="57">
        <f>888.29-T197</f>
        <v>78.289999999999964</v>
      </c>
      <c r="AA197" s="57"/>
      <c r="AB197" s="95">
        <v>405</v>
      </c>
      <c r="AC197" s="104"/>
      <c r="AD197" s="108"/>
      <c r="AE197" s="114">
        <v>7251.06</v>
      </c>
      <c r="AF197" s="110"/>
    </row>
    <row r="198" spans="1:127">
      <c r="A198" s="12" t="s">
        <v>20</v>
      </c>
      <c r="B198" s="34">
        <v>43645</v>
      </c>
      <c r="C198" s="23" t="s">
        <v>21</v>
      </c>
      <c r="D198" s="22">
        <v>1</v>
      </c>
      <c r="E198" s="24">
        <v>0</v>
      </c>
      <c r="F198" s="22">
        <v>1</v>
      </c>
      <c r="G198" s="23" t="str">
        <f t="shared" si="20"/>
        <v>ida e volta</v>
      </c>
      <c r="H198" s="24">
        <v>0</v>
      </c>
      <c r="I198" s="24">
        <f t="shared" si="21"/>
        <v>0</v>
      </c>
      <c r="J198" s="27"/>
      <c r="K198" s="9"/>
      <c r="M198" s="30" t="s">
        <v>20</v>
      </c>
      <c r="N198" s="80">
        <v>43645</v>
      </c>
      <c r="O198" s="66" t="s">
        <v>21</v>
      </c>
      <c r="P198" s="81">
        <v>1</v>
      </c>
      <c r="Q198" s="67">
        <v>320</v>
      </c>
      <c r="R198" s="81">
        <v>1</v>
      </c>
      <c r="S198" s="81" t="str">
        <f t="shared" si="22"/>
        <v>ida e volta</v>
      </c>
      <c r="T198" s="67">
        <v>0</v>
      </c>
      <c r="U198" s="67">
        <f t="shared" si="23"/>
        <v>320</v>
      </c>
      <c r="V198" s="122" t="s">
        <v>60</v>
      </c>
      <c r="W198" s="60"/>
      <c r="X198" s="60"/>
      <c r="Y198" s="60"/>
      <c r="Z198" s="57"/>
      <c r="AA198" s="57"/>
      <c r="AB198" s="95"/>
      <c r="AC198" s="106"/>
      <c r="AD198" s="108"/>
      <c r="AE198" s="109"/>
      <c r="AF198" s="110"/>
    </row>
    <row r="199" spans="1:127" s="32" customFormat="1">
      <c r="A199" s="18" t="s">
        <v>22</v>
      </c>
      <c r="B199" s="17">
        <v>43646</v>
      </c>
      <c r="C199" s="16"/>
      <c r="D199" s="16"/>
      <c r="E199" s="19">
        <v>0</v>
      </c>
      <c r="F199" s="16"/>
      <c r="G199" s="18" t="str">
        <f t="shared" si="20"/>
        <v>--</v>
      </c>
      <c r="H199" s="19">
        <v>0</v>
      </c>
      <c r="I199" s="19">
        <f t="shared" si="21"/>
        <v>0</v>
      </c>
      <c r="J199" s="31"/>
      <c r="K199" s="20"/>
      <c r="L199"/>
      <c r="M199" s="75" t="s">
        <v>22</v>
      </c>
      <c r="N199" s="70">
        <v>43646</v>
      </c>
      <c r="O199" s="71"/>
      <c r="P199" s="71"/>
      <c r="Q199" s="72">
        <v>0</v>
      </c>
      <c r="R199" s="71"/>
      <c r="S199" s="71" t="str">
        <f t="shared" si="22"/>
        <v>--</v>
      </c>
      <c r="T199" s="72">
        <v>0</v>
      </c>
      <c r="U199" s="72">
        <f t="shared" si="23"/>
        <v>0</v>
      </c>
      <c r="V199" s="120"/>
      <c r="W199" s="60"/>
      <c r="X199" s="60"/>
      <c r="Y199" s="60"/>
      <c r="Z199" s="57"/>
      <c r="AA199" s="57"/>
      <c r="AB199" s="95"/>
      <c r="AC199" s="104"/>
      <c r="AD199" s="108"/>
      <c r="AE199" s="109"/>
      <c r="AF199" s="11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  <c r="BB199" s="90"/>
      <c r="BC199" s="90"/>
      <c r="BD199" s="90"/>
      <c r="BE199" s="90"/>
      <c r="BF199" s="90"/>
      <c r="BG199" s="90"/>
      <c r="BH199" s="90"/>
      <c r="BI199" s="90"/>
      <c r="BJ199" s="90"/>
      <c r="BK199" s="90"/>
      <c r="BL199" s="90"/>
      <c r="BM199" s="90"/>
      <c r="BN199" s="90"/>
      <c r="BO199" s="90"/>
      <c r="BP199" s="90"/>
      <c r="BQ199" s="90"/>
      <c r="BR199" s="90"/>
      <c r="BS199" s="90"/>
      <c r="BT199" s="90"/>
      <c r="BU199" s="90"/>
      <c r="BV199" s="90"/>
      <c r="BW199" s="90"/>
      <c r="BX199" s="90"/>
      <c r="BY199" s="90"/>
      <c r="BZ199" s="90"/>
      <c r="CA199" s="90"/>
      <c r="CB199" s="90"/>
      <c r="CC199" s="90"/>
      <c r="CD199" s="90"/>
      <c r="CE199" s="90"/>
      <c r="CF199" s="90"/>
      <c r="CG199" s="90"/>
      <c r="CH199" s="90"/>
      <c r="CI199" s="90"/>
      <c r="CJ199" s="90"/>
      <c r="CK199" s="90"/>
      <c r="CL199" s="90"/>
      <c r="CM199" s="90"/>
      <c r="CN199" s="90"/>
      <c r="CO199" s="90"/>
      <c r="CP199" s="90"/>
      <c r="CQ199" s="90"/>
      <c r="CR199" s="90"/>
      <c r="CS199" s="90"/>
      <c r="CT199" s="90"/>
      <c r="CU199" s="90"/>
      <c r="CV199" s="90"/>
      <c r="CW199" s="90"/>
      <c r="CX199" s="90"/>
      <c r="CY199" s="90"/>
      <c r="CZ199" s="90"/>
      <c r="DA199" s="90"/>
      <c r="DB199" s="90"/>
      <c r="DC199" s="90"/>
      <c r="DD199" s="90"/>
      <c r="DE199" s="90"/>
      <c r="DF199" s="90"/>
      <c r="DG199" s="90"/>
      <c r="DH199" s="90"/>
      <c r="DI199" s="90"/>
      <c r="DJ199" s="90"/>
      <c r="DK199" s="90"/>
      <c r="DL199" s="90"/>
      <c r="DM199" s="90"/>
      <c r="DN199" s="90"/>
      <c r="DO199" s="90"/>
      <c r="DP199" s="90"/>
      <c r="DQ199" s="90"/>
      <c r="DR199" s="90"/>
      <c r="DS199" s="90"/>
      <c r="DT199" s="90"/>
      <c r="DU199" s="90"/>
      <c r="DV199" s="90"/>
      <c r="DW199" s="90"/>
    </row>
    <row r="200" spans="1:127">
      <c r="B200" s="25"/>
      <c r="D200">
        <f>SUM(D169:D199)</f>
        <v>24</v>
      </c>
      <c r="E200" s="46">
        <f>SUM(E170:E199)</f>
        <v>15390</v>
      </c>
      <c r="F200" s="10"/>
      <c r="G200" s="12" t="str">
        <f t="shared" si="20"/>
        <v>--</v>
      </c>
      <c r="H200" s="13">
        <v>0</v>
      </c>
      <c r="I200" s="28">
        <f>SUM(I170:I199)</f>
        <v>22753.75</v>
      </c>
      <c r="N200" s="69"/>
      <c r="O200" s="66"/>
      <c r="P200" s="66">
        <f>SUM(P169:P199)</f>
        <v>24</v>
      </c>
      <c r="Q200" s="60">
        <f>SUM(Q170:Q199)</f>
        <v>17330</v>
      </c>
      <c r="R200" s="66"/>
      <c r="S200" s="66" t="str">
        <f t="shared" si="22"/>
        <v>--</v>
      </c>
      <c r="T200" s="60">
        <v>0</v>
      </c>
      <c r="U200" s="78">
        <f>SUM(U170:U199)</f>
        <v>27202.23</v>
      </c>
      <c r="V200" s="123"/>
      <c r="W200" s="65"/>
      <c r="X200" s="65"/>
      <c r="Y200" s="65"/>
      <c r="Z200" s="14"/>
      <c r="AA200" s="14"/>
      <c r="AB200" s="97"/>
      <c r="AC200" s="104"/>
      <c r="AD200" s="112">
        <v>35312.67</v>
      </c>
      <c r="AE200" s="114">
        <f>AE193+AE194+AE195+AE196+AE197</f>
        <v>35312.689999999995</v>
      </c>
      <c r="AF200" s="110"/>
    </row>
    <row r="201" spans="1:127" ht="24.6" customHeight="1">
      <c r="G201" s="12"/>
      <c r="N201" s="63"/>
      <c r="O201" s="63"/>
      <c r="P201" s="63"/>
      <c r="Q201" s="63"/>
      <c r="R201" s="63"/>
      <c r="S201" s="47"/>
      <c r="T201" s="63"/>
      <c r="U201" s="63"/>
      <c r="V201" s="123"/>
      <c r="W201" s="66"/>
      <c r="X201" s="66"/>
      <c r="Y201" s="66"/>
      <c r="Z201" s="9"/>
      <c r="AA201" s="9"/>
      <c r="AB201" s="94"/>
      <c r="AC201" s="104"/>
      <c r="AD201" s="108"/>
      <c r="AE201" s="109"/>
      <c r="AF201" s="110"/>
    </row>
    <row r="202" spans="1:127" ht="57" customHeight="1">
      <c r="A202" s="5" t="s">
        <v>1</v>
      </c>
      <c r="B202" s="6" t="s">
        <v>78</v>
      </c>
      <c r="C202" s="5" t="s">
        <v>3</v>
      </c>
      <c r="D202" s="5" t="s">
        <v>4</v>
      </c>
      <c r="E202" s="7" t="s">
        <v>140</v>
      </c>
      <c r="F202" s="5" t="s">
        <v>4</v>
      </c>
      <c r="G202" s="5"/>
      <c r="H202" s="7" t="s">
        <v>141</v>
      </c>
      <c r="I202" s="7" t="s">
        <v>7</v>
      </c>
      <c r="J202" s="29" t="s">
        <v>8</v>
      </c>
      <c r="K202" s="8" t="s">
        <v>9</v>
      </c>
      <c r="M202" s="74" t="s">
        <v>1</v>
      </c>
      <c r="N202" s="6" t="s">
        <v>78</v>
      </c>
      <c r="O202" s="5" t="s">
        <v>3</v>
      </c>
      <c r="P202" s="5" t="s">
        <v>4</v>
      </c>
      <c r="Q202" s="7" t="s">
        <v>140</v>
      </c>
      <c r="R202" s="5" t="s">
        <v>4</v>
      </c>
      <c r="S202" s="5"/>
      <c r="T202" s="7" t="s">
        <v>141</v>
      </c>
      <c r="U202" s="7" t="s">
        <v>7</v>
      </c>
      <c r="V202" s="124" t="s">
        <v>8</v>
      </c>
      <c r="W202" s="83" t="s">
        <v>142</v>
      </c>
      <c r="X202" s="55" t="s">
        <v>143</v>
      </c>
      <c r="Y202" s="55" t="s">
        <v>144</v>
      </c>
      <c r="Z202" s="55" t="s">
        <v>145</v>
      </c>
      <c r="AA202" s="55" t="s">
        <v>146</v>
      </c>
      <c r="AB202" s="92" t="s">
        <v>147</v>
      </c>
      <c r="AC202" s="103" t="s">
        <v>148</v>
      </c>
      <c r="AD202" s="108"/>
      <c r="AE202" s="109"/>
      <c r="AF202" s="110"/>
    </row>
    <row r="203" spans="1:127">
      <c r="A203" s="12" t="s">
        <v>23</v>
      </c>
      <c r="B203" s="11">
        <v>43647</v>
      </c>
      <c r="C203" s="12" t="s">
        <v>65</v>
      </c>
      <c r="D203" s="12">
        <v>1</v>
      </c>
      <c r="E203" s="13">
        <v>810</v>
      </c>
      <c r="F203" s="10">
        <v>1</v>
      </c>
      <c r="G203" s="12" t="str">
        <f>IF(F203=1,"ida e volta", "--" )</f>
        <v>ida e volta</v>
      </c>
      <c r="H203" s="13">
        <v>810</v>
      </c>
      <c r="I203" s="13">
        <f t="shared" ref="I203:I233" si="24">SUM(H203,E203)</f>
        <v>1620</v>
      </c>
      <c r="J203" s="30"/>
      <c r="K203" s="9"/>
      <c r="M203" s="76" t="s">
        <v>23</v>
      </c>
      <c r="N203" s="69">
        <v>43647</v>
      </c>
      <c r="O203" s="66" t="s">
        <v>16</v>
      </c>
      <c r="P203" s="66">
        <v>1</v>
      </c>
      <c r="Q203" s="60">
        <v>810</v>
      </c>
      <c r="R203" s="66">
        <v>1</v>
      </c>
      <c r="S203" s="66" t="str">
        <f>IF(R203=1,"ida e volta", "--" )</f>
        <v>ida e volta</v>
      </c>
      <c r="T203" s="60">
        <v>444.15</v>
      </c>
      <c r="U203" s="60">
        <f t="shared" ref="U203:U233" si="25">SUM(T203,Q203)</f>
        <v>1254.1500000000001</v>
      </c>
      <c r="V203" s="121">
        <v>43585</v>
      </c>
      <c r="W203" s="60" t="s">
        <v>174</v>
      </c>
      <c r="X203" s="60"/>
      <c r="Y203" s="60">
        <f>T203</f>
        <v>444.15</v>
      </c>
      <c r="Z203" s="59"/>
      <c r="AA203" s="59"/>
      <c r="AB203" s="95"/>
      <c r="AC203" s="104"/>
      <c r="AD203" s="108"/>
      <c r="AE203" s="109"/>
      <c r="AF203" s="110"/>
    </row>
    <row r="204" spans="1:127">
      <c r="A204" s="12" t="s">
        <v>13</v>
      </c>
      <c r="B204" s="11">
        <v>43648</v>
      </c>
      <c r="C204" s="10" t="s">
        <v>16</v>
      </c>
      <c r="D204" s="10">
        <v>1</v>
      </c>
      <c r="E204" s="13">
        <v>810</v>
      </c>
      <c r="F204" s="10"/>
      <c r="G204" s="12" t="str">
        <f t="shared" ref="G204:G234" si="26">IF(F204=1,"ida e volta", "--" )</f>
        <v>--</v>
      </c>
      <c r="H204" s="13">
        <v>0</v>
      </c>
      <c r="I204" s="13">
        <f t="shared" si="24"/>
        <v>810</v>
      </c>
      <c r="J204" s="27"/>
      <c r="K204" s="9"/>
      <c r="M204" s="76" t="s">
        <v>13</v>
      </c>
      <c r="N204" s="69">
        <v>43648</v>
      </c>
      <c r="O204" s="66" t="s">
        <v>16</v>
      </c>
      <c r="P204" s="66">
        <v>1</v>
      </c>
      <c r="Q204" s="60">
        <v>810</v>
      </c>
      <c r="R204" s="66"/>
      <c r="S204" s="66" t="str">
        <f t="shared" ref="S204:S234" si="27">IF(R204=1,"ida e volta", "--" )</f>
        <v>--</v>
      </c>
      <c r="T204" s="60">
        <v>0</v>
      </c>
      <c r="U204" s="60">
        <f t="shared" si="25"/>
        <v>810</v>
      </c>
      <c r="V204" s="121">
        <v>43585</v>
      </c>
      <c r="W204" s="60"/>
      <c r="X204" s="60"/>
      <c r="Y204" s="60"/>
      <c r="Z204" s="59"/>
      <c r="AA204" s="59"/>
      <c r="AB204" s="95"/>
      <c r="AC204" s="104"/>
      <c r="AD204" s="108"/>
      <c r="AE204" s="109"/>
      <c r="AF204" s="110"/>
    </row>
    <row r="205" spans="1:127">
      <c r="A205" s="12" t="s">
        <v>15</v>
      </c>
      <c r="B205" s="11">
        <v>43649</v>
      </c>
      <c r="C205" s="10" t="s">
        <v>16</v>
      </c>
      <c r="D205" s="10">
        <v>1</v>
      </c>
      <c r="E205" s="13">
        <v>810</v>
      </c>
      <c r="F205" s="10"/>
      <c r="G205" s="12" t="str">
        <f t="shared" si="26"/>
        <v>--</v>
      </c>
      <c r="H205" s="13">
        <v>0</v>
      </c>
      <c r="I205" s="13">
        <f t="shared" si="24"/>
        <v>810</v>
      </c>
      <c r="J205" s="27"/>
      <c r="K205" s="9"/>
      <c r="M205" s="76" t="s">
        <v>15</v>
      </c>
      <c r="N205" s="69">
        <v>43649</v>
      </c>
      <c r="O205" s="66" t="s">
        <v>16</v>
      </c>
      <c r="P205" s="66">
        <v>1</v>
      </c>
      <c r="Q205" s="60">
        <v>810</v>
      </c>
      <c r="R205" s="66"/>
      <c r="S205" s="66" t="str">
        <f t="shared" si="27"/>
        <v>--</v>
      </c>
      <c r="T205" s="60">
        <v>0</v>
      </c>
      <c r="U205" s="60">
        <f t="shared" si="25"/>
        <v>810</v>
      </c>
      <c r="V205" s="121">
        <v>43585</v>
      </c>
      <c r="W205" s="60"/>
      <c r="X205" s="60"/>
      <c r="Y205" s="60"/>
      <c r="Z205" s="57"/>
      <c r="AA205" s="57"/>
      <c r="AB205" s="95"/>
      <c r="AC205" s="104"/>
      <c r="AD205" s="108"/>
      <c r="AE205" s="109"/>
      <c r="AF205" s="110"/>
    </row>
    <row r="206" spans="1:127">
      <c r="A206" s="12" t="s">
        <v>18</v>
      </c>
      <c r="B206" s="11">
        <v>43650</v>
      </c>
      <c r="C206" s="10" t="s">
        <v>38</v>
      </c>
      <c r="D206" s="10">
        <v>1</v>
      </c>
      <c r="E206" s="13">
        <v>810</v>
      </c>
      <c r="F206" s="10">
        <v>1</v>
      </c>
      <c r="G206" s="12" t="str">
        <f t="shared" si="26"/>
        <v>ida e volta</v>
      </c>
      <c r="H206" s="13">
        <v>810</v>
      </c>
      <c r="I206" s="13">
        <f t="shared" si="24"/>
        <v>1620</v>
      </c>
      <c r="J206" s="27"/>
      <c r="K206" s="9"/>
      <c r="M206" s="76" t="s">
        <v>18</v>
      </c>
      <c r="N206" s="69">
        <v>43650</v>
      </c>
      <c r="O206" s="66" t="s">
        <v>38</v>
      </c>
      <c r="P206" s="66">
        <v>1</v>
      </c>
      <c r="Q206" s="60">
        <v>810</v>
      </c>
      <c r="R206" s="66"/>
      <c r="S206" s="66" t="str">
        <f t="shared" si="27"/>
        <v>--</v>
      </c>
      <c r="T206" s="60">
        <v>0</v>
      </c>
      <c r="U206" s="60">
        <f t="shared" si="25"/>
        <v>810</v>
      </c>
      <c r="V206" s="121">
        <v>43585</v>
      </c>
      <c r="W206" s="60"/>
      <c r="X206" s="60"/>
      <c r="Y206" s="60"/>
      <c r="Z206" s="59"/>
      <c r="AA206" s="59"/>
      <c r="AB206" s="95"/>
      <c r="AC206" s="104"/>
      <c r="AD206" s="108"/>
      <c r="AE206" s="109"/>
      <c r="AF206" s="110"/>
    </row>
    <row r="207" spans="1:127">
      <c r="A207" s="12" t="s">
        <v>19</v>
      </c>
      <c r="B207" s="11">
        <v>43651</v>
      </c>
      <c r="C207" s="10" t="s">
        <v>16</v>
      </c>
      <c r="D207" s="10">
        <v>1</v>
      </c>
      <c r="E207" s="13">
        <v>810</v>
      </c>
      <c r="F207" s="10">
        <v>1</v>
      </c>
      <c r="G207" s="12" t="str">
        <f t="shared" si="26"/>
        <v>ida e volta</v>
      </c>
      <c r="H207" s="13">
        <v>444.14</v>
      </c>
      <c r="I207" s="13">
        <f t="shared" si="24"/>
        <v>1254.1399999999999</v>
      </c>
      <c r="J207" s="27"/>
      <c r="K207" s="9"/>
      <c r="M207" s="76" t="s">
        <v>19</v>
      </c>
      <c r="N207" s="69">
        <v>43651</v>
      </c>
      <c r="O207" s="66" t="s">
        <v>16</v>
      </c>
      <c r="P207" s="66">
        <v>1</v>
      </c>
      <c r="Q207" s="60">
        <v>810</v>
      </c>
      <c r="R207" s="66">
        <v>1</v>
      </c>
      <c r="S207" s="66" t="str">
        <f t="shared" si="27"/>
        <v>ida e volta</v>
      </c>
      <c r="T207" s="60">
        <v>444.15</v>
      </c>
      <c r="U207" s="60">
        <f t="shared" si="25"/>
        <v>1254.1500000000001</v>
      </c>
      <c r="V207" s="121">
        <v>43585</v>
      </c>
      <c r="W207" s="60" t="s">
        <v>175</v>
      </c>
      <c r="X207" s="60"/>
      <c r="Y207" s="60">
        <f>T207</f>
        <v>444.15</v>
      </c>
      <c r="Z207" s="57"/>
      <c r="AA207" s="57"/>
      <c r="AB207" s="95"/>
      <c r="AC207" s="104"/>
      <c r="AD207" s="108"/>
      <c r="AE207" s="109"/>
      <c r="AF207" s="110"/>
    </row>
    <row r="208" spans="1:127">
      <c r="A208" s="12" t="s">
        <v>20</v>
      </c>
      <c r="B208" s="11">
        <v>43652</v>
      </c>
      <c r="C208" s="23" t="s">
        <v>21</v>
      </c>
      <c r="D208" s="10">
        <v>1</v>
      </c>
      <c r="E208" s="13">
        <v>405</v>
      </c>
      <c r="F208" s="10">
        <v>1</v>
      </c>
      <c r="G208" s="12" t="str">
        <f t="shared" si="26"/>
        <v>ida e volta</v>
      </c>
      <c r="H208" s="13">
        <v>69.5</v>
      </c>
      <c r="I208" s="13">
        <f t="shared" si="24"/>
        <v>474.5</v>
      </c>
      <c r="J208" s="27"/>
      <c r="K208" s="9"/>
      <c r="M208" s="76" t="s">
        <v>20</v>
      </c>
      <c r="N208" s="69">
        <v>43652</v>
      </c>
      <c r="O208" s="66" t="s">
        <v>21</v>
      </c>
      <c r="P208" s="66">
        <v>1</v>
      </c>
      <c r="Q208" s="60">
        <v>320</v>
      </c>
      <c r="R208" s="66"/>
      <c r="S208" s="66" t="str">
        <f t="shared" si="27"/>
        <v>--</v>
      </c>
      <c r="T208" s="60">
        <v>0</v>
      </c>
      <c r="U208" s="60">
        <f t="shared" si="25"/>
        <v>320</v>
      </c>
      <c r="V208" s="121">
        <v>43585</v>
      </c>
      <c r="W208" s="60" t="s">
        <v>175</v>
      </c>
      <c r="X208" s="60"/>
      <c r="Y208" s="60"/>
      <c r="Z208" s="57"/>
      <c r="AA208" s="57">
        <f>810-Q208</f>
        <v>490</v>
      </c>
      <c r="AB208" s="95"/>
      <c r="AC208" s="104"/>
      <c r="AD208" s="108"/>
      <c r="AE208" s="109"/>
      <c r="AF208" s="110"/>
    </row>
    <row r="209" spans="1:127" s="32" customFormat="1">
      <c r="A209" s="18" t="s">
        <v>22</v>
      </c>
      <c r="B209" s="17">
        <v>43653</v>
      </c>
      <c r="C209" s="16"/>
      <c r="D209" s="16"/>
      <c r="E209" s="19">
        <v>0</v>
      </c>
      <c r="F209" s="16"/>
      <c r="G209" s="18" t="str">
        <f t="shared" si="26"/>
        <v>--</v>
      </c>
      <c r="H209" s="19">
        <v>0</v>
      </c>
      <c r="I209" s="19">
        <f t="shared" si="24"/>
        <v>0</v>
      </c>
      <c r="J209" s="31"/>
      <c r="K209" s="20"/>
      <c r="L209"/>
      <c r="M209" s="82" t="s">
        <v>22</v>
      </c>
      <c r="N209" s="70">
        <v>43653</v>
      </c>
      <c r="O209" s="71"/>
      <c r="P209" s="71"/>
      <c r="Q209" s="72">
        <v>0</v>
      </c>
      <c r="R209" s="71"/>
      <c r="S209" s="71" t="str">
        <f t="shared" si="27"/>
        <v>--</v>
      </c>
      <c r="T209" s="72">
        <v>0</v>
      </c>
      <c r="U209" s="72">
        <f t="shared" si="25"/>
        <v>0</v>
      </c>
      <c r="V209" s="120"/>
      <c r="W209" s="60" t="s">
        <v>175</v>
      </c>
      <c r="X209" s="60"/>
      <c r="Y209" s="60"/>
      <c r="Z209" s="57"/>
      <c r="AA209" s="57">
        <v>810</v>
      </c>
      <c r="AB209" s="95"/>
      <c r="AC209" s="104"/>
      <c r="AD209" s="108"/>
      <c r="AE209" s="109"/>
      <c r="AF209" s="11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  <c r="BD209" s="90"/>
      <c r="BE209" s="90"/>
      <c r="BF209" s="90"/>
      <c r="BG209" s="90"/>
      <c r="BH209" s="90"/>
      <c r="BI209" s="90"/>
      <c r="BJ209" s="90"/>
      <c r="BK209" s="90"/>
      <c r="BL209" s="90"/>
      <c r="BM209" s="90"/>
      <c r="BN209" s="90"/>
      <c r="BO209" s="90"/>
      <c r="BP209" s="90"/>
      <c r="BQ209" s="90"/>
      <c r="BR209" s="90"/>
      <c r="BS209" s="90"/>
      <c r="BT209" s="90"/>
      <c r="BU209" s="90"/>
      <c r="BV209" s="90"/>
      <c r="BW209" s="90"/>
      <c r="BX209" s="90"/>
      <c r="BY209" s="90"/>
      <c r="BZ209" s="90"/>
      <c r="CA209" s="90"/>
      <c r="CB209" s="90"/>
      <c r="CC209" s="90"/>
      <c r="CD209" s="90"/>
      <c r="CE209" s="90"/>
      <c r="CF209" s="90"/>
      <c r="CG209" s="90"/>
      <c r="CH209" s="90"/>
      <c r="CI209" s="90"/>
      <c r="CJ209" s="90"/>
      <c r="CK209" s="90"/>
      <c r="CL209" s="90"/>
      <c r="CM209" s="90"/>
      <c r="CN209" s="90"/>
      <c r="CO209" s="90"/>
      <c r="CP209" s="90"/>
      <c r="CQ209" s="90"/>
      <c r="CR209" s="90"/>
      <c r="CS209" s="90"/>
      <c r="CT209" s="90"/>
      <c r="CU209" s="90"/>
      <c r="CV209" s="90"/>
      <c r="CW209" s="90"/>
      <c r="CX209" s="90"/>
      <c r="CY209" s="90"/>
      <c r="CZ209" s="90"/>
      <c r="DA209" s="90"/>
      <c r="DB209" s="90"/>
      <c r="DC209" s="90"/>
      <c r="DD209" s="90"/>
      <c r="DE209" s="90"/>
      <c r="DF209" s="90"/>
      <c r="DG209" s="90"/>
      <c r="DH209" s="90"/>
      <c r="DI209" s="90"/>
      <c r="DJ209" s="90"/>
      <c r="DK209" s="90"/>
      <c r="DL209" s="90"/>
      <c r="DM209" s="90"/>
      <c r="DN209" s="90"/>
      <c r="DO209" s="90"/>
      <c r="DP209" s="90"/>
      <c r="DQ209" s="90"/>
      <c r="DR209" s="90"/>
      <c r="DS209" s="90"/>
      <c r="DT209" s="90"/>
      <c r="DU209" s="90"/>
      <c r="DV209" s="90"/>
      <c r="DW209" s="90"/>
    </row>
    <row r="210" spans="1:127">
      <c r="A210" s="12" t="s">
        <v>23</v>
      </c>
      <c r="B210" s="11">
        <v>43654</v>
      </c>
      <c r="C210" s="10" t="s">
        <v>16</v>
      </c>
      <c r="D210" s="10">
        <v>1</v>
      </c>
      <c r="E210" s="13">
        <v>810</v>
      </c>
      <c r="F210" s="10">
        <v>1</v>
      </c>
      <c r="G210" s="12" t="str">
        <f t="shared" si="26"/>
        <v>ida e volta</v>
      </c>
      <c r="H210" s="13">
        <v>444.15</v>
      </c>
      <c r="I210" s="13">
        <f t="shared" si="24"/>
        <v>1254.1500000000001</v>
      </c>
      <c r="J210" s="27"/>
      <c r="K210" s="9"/>
      <c r="M210" s="76" t="s">
        <v>23</v>
      </c>
      <c r="N210" s="69">
        <v>43654</v>
      </c>
      <c r="O210" s="66" t="s">
        <v>16</v>
      </c>
      <c r="P210" s="66">
        <v>1</v>
      </c>
      <c r="Q210" s="60">
        <v>810</v>
      </c>
      <c r="R210" s="66">
        <v>1</v>
      </c>
      <c r="S210" s="66" t="str">
        <f t="shared" si="27"/>
        <v>ida e volta</v>
      </c>
      <c r="T210" s="60">
        <v>444.15</v>
      </c>
      <c r="U210" s="60">
        <f t="shared" si="25"/>
        <v>1254.1500000000001</v>
      </c>
      <c r="V210" s="121">
        <v>43593</v>
      </c>
      <c r="W210" s="60" t="s">
        <v>175</v>
      </c>
      <c r="X210" s="60"/>
      <c r="Y210" s="60">
        <f>T210</f>
        <v>444.15</v>
      </c>
      <c r="Z210" s="59"/>
      <c r="AA210" s="59"/>
      <c r="AB210" s="95"/>
      <c r="AC210" s="104"/>
      <c r="AD210" s="108"/>
      <c r="AE210" s="109"/>
      <c r="AF210" s="110"/>
    </row>
    <row r="211" spans="1:127">
      <c r="A211" s="12" t="s">
        <v>13</v>
      </c>
      <c r="B211" s="11">
        <v>43655</v>
      </c>
      <c r="C211" s="10" t="s">
        <v>65</v>
      </c>
      <c r="D211" s="10">
        <v>1</v>
      </c>
      <c r="E211" s="13">
        <v>810</v>
      </c>
      <c r="F211" s="10">
        <v>1</v>
      </c>
      <c r="G211" s="12" t="str">
        <f t="shared" si="26"/>
        <v>ida e volta</v>
      </c>
      <c r="H211" s="13">
        <v>810</v>
      </c>
      <c r="I211" s="13">
        <f t="shared" si="24"/>
        <v>1620</v>
      </c>
      <c r="J211" s="27"/>
      <c r="K211" s="9"/>
      <c r="M211" s="30" t="s">
        <v>13</v>
      </c>
      <c r="N211" s="69">
        <v>43655</v>
      </c>
      <c r="O211" s="66" t="s">
        <v>65</v>
      </c>
      <c r="P211" s="66">
        <v>1</v>
      </c>
      <c r="Q211" s="60">
        <v>810</v>
      </c>
      <c r="R211" s="66">
        <v>1</v>
      </c>
      <c r="S211" s="66" t="str">
        <f t="shared" si="27"/>
        <v>ida e volta</v>
      </c>
      <c r="T211" s="60">
        <v>810</v>
      </c>
      <c r="U211" s="60">
        <f t="shared" si="25"/>
        <v>1620</v>
      </c>
      <c r="V211" s="121">
        <v>43593</v>
      </c>
      <c r="W211" s="60" t="s">
        <v>175</v>
      </c>
      <c r="X211" s="60"/>
      <c r="Y211" s="60">
        <f>T211</f>
        <v>810</v>
      </c>
      <c r="Z211" s="57"/>
      <c r="AA211" s="57"/>
      <c r="AB211" s="95"/>
      <c r="AC211" s="104"/>
      <c r="AD211" s="108"/>
      <c r="AE211" s="109"/>
      <c r="AF211" s="110"/>
    </row>
    <row r="212" spans="1:127">
      <c r="A212" s="12" t="s">
        <v>15</v>
      </c>
      <c r="B212" s="11">
        <v>43656</v>
      </c>
      <c r="C212" s="10" t="s">
        <v>16</v>
      </c>
      <c r="D212" s="10">
        <v>1</v>
      </c>
      <c r="E212" s="13">
        <v>810</v>
      </c>
      <c r="F212" s="10"/>
      <c r="G212" s="12" t="str">
        <f t="shared" si="26"/>
        <v>--</v>
      </c>
      <c r="H212" s="13">
        <v>0</v>
      </c>
      <c r="I212" s="13">
        <f t="shared" si="24"/>
        <v>810</v>
      </c>
      <c r="J212" s="27"/>
      <c r="K212" s="9"/>
      <c r="M212" s="76" t="s">
        <v>15</v>
      </c>
      <c r="N212" s="69">
        <v>43656</v>
      </c>
      <c r="O212" s="66" t="s">
        <v>16</v>
      </c>
      <c r="P212" s="66">
        <v>1</v>
      </c>
      <c r="Q212" s="60">
        <v>810</v>
      </c>
      <c r="R212" s="66"/>
      <c r="S212" s="66" t="str">
        <f t="shared" si="27"/>
        <v>--</v>
      </c>
      <c r="T212" s="60">
        <v>0</v>
      </c>
      <c r="U212" s="60">
        <f t="shared" si="25"/>
        <v>810</v>
      </c>
      <c r="V212" s="121">
        <v>43593</v>
      </c>
      <c r="W212" s="60"/>
      <c r="X212" s="60"/>
      <c r="Y212" s="60"/>
      <c r="Z212" s="60"/>
      <c r="AA212" s="60"/>
      <c r="AB212" s="95"/>
      <c r="AC212" s="104"/>
      <c r="AD212" s="108"/>
      <c r="AE212" s="109"/>
      <c r="AF212" s="110"/>
    </row>
    <row r="213" spans="1:127">
      <c r="A213" s="12" t="s">
        <v>18</v>
      </c>
      <c r="B213" s="11">
        <v>43657</v>
      </c>
      <c r="C213" s="10" t="s">
        <v>16</v>
      </c>
      <c r="D213" s="10">
        <v>1</v>
      </c>
      <c r="E213" s="13">
        <v>810</v>
      </c>
      <c r="F213" s="10">
        <v>1</v>
      </c>
      <c r="G213" s="12" t="str">
        <f t="shared" si="26"/>
        <v>ida e volta</v>
      </c>
      <c r="H213" s="13">
        <v>444.14</v>
      </c>
      <c r="I213" s="13">
        <f t="shared" si="24"/>
        <v>1254.1399999999999</v>
      </c>
      <c r="J213" s="27"/>
      <c r="K213" s="9"/>
      <c r="M213" s="76" t="s">
        <v>18</v>
      </c>
      <c r="N213" s="69">
        <v>43657</v>
      </c>
      <c r="O213" s="66" t="s">
        <v>16</v>
      </c>
      <c r="P213" s="66">
        <v>1</v>
      </c>
      <c r="Q213" s="60">
        <v>810</v>
      </c>
      <c r="R213" s="66">
        <v>1</v>
      </c>
      <c r="S213" s="66" t="str">
        <f t="shared" si="27"/>
        <v>ida e volta</v>
      </c>
      <c r="T213" s="60">
        <v>444.14</v>
      </c>
      <c r="U213" s="60">
        <f t="shared" si="25"/>
        <v>1254.1399999999999</v>
      </c>
      <c r="V213" s="121">
        <v>43593</v>
      </c>
      <c r="W213" s="60"/>
      <c r="X213" s="60"/>
      <c r="Y213" s="60"/>
      <c r="Z213" s="60"/>
      <c r="AA213" s="60"/>
      <c r="AB213" s="95">
        <v>405</v>
      </c>
      <c r="AC213" s="104"/>
      <c r="AD213" s="108"/>
      <c r="AE213" s="109"/>
      <c r="AF213" s="110"/>
    </row>
    <row r="214" spans="1:127">
      <c r="A214" s="12" t="s">
        <v>19</v>
      </c>
      <c r="B214" s="11">
        <v>43658</v>
      </c>
      <c r="C214" s="10" t="s">
        <v>79</v>
      </c>
      <c r="D214" s="10">
        <v>1</v>
      </c>
      <c r="E214" s="13">
        <v>810</v>
      </c>
      <c r="F214" s="10">
        <v>1</v>
      </c>
      <c r="G214" s="12" t="str">
        <f t="shared" si="26"/>
        <v>ida e volta</v>
      </c>
      <c r="H214" s="13">
        <v>514.29999999999995</v>
      </c>
      <c r="I214" s="13">
        <f t="shared" si="24"/>
        <v>1324.3</v>
      </c>
      <c r="J214" s="27"/>
      <c r="K214" s="9"/>
      <c r="M214" s="76" t="s">
        <v>19</v>
      </c>
      <c r="N214" s="69">
        <v>43658</v>
      </c>
      <c r="O214" s="66" t="s">
        <v>79</v>
      </c>
      <c r="P214" s="66">
        <v>1</v>
      </c>
      <c r="Q214" s="60">
        <v>810</v>
      </c>
      <c r="R214" s="66">
        <v>1</v>
      </c>
      <c r="S214" s="66" t="str">
        <f t="shared" si="27"/>
        <v>ida e volta</v>
      </c>
      <c r="T214" s="60">
        <v>514.29999999999995</v>
      </c>
      <c r="U214" s="60">
        <f t="shared" si="25"/>
        <v>1324.3</v>
      </c>
      <c r="V214" s="121">
        <v>43593</v>
      </c>
      <c r="W214" s="60"/>
      <c r="X214" s="60"/>
      <c r="Y214" s="60"/>
      <c r="Z214" s="57"/>
      <c r="AA214" s="57"/>
      <c r="AB214" s="95">
        <v>405</v>
      </c>
      <c r="AC214" s="104"/>
      <c r="AD214" s="108"/>
      <c r="AE214" s="109"/>
      <c r="AF214" s="110"/>
    </row>
    <row r="215" spans="1:127">
      <c r="A215" s="12" t="s">
        <v>20</v>
      </c>
      <c r="B215" s="11">
        <v>43659</v>
      </c>
      <c r="C215" s="23" t="s">
        <v>21</v>
      </c>
      <c r="D215" s="10">
        <v>1</v>
      </c>
      <c r="E215" s="13">
        <v>405</v>
      </c>
      <c r="F215" s="10">
        <v>1</v>
      </c>
      <c r="G215" s="12" t="str">
        <f t="shared" si="26"/>
        <v>ida e volta</v>
      </c>
      <c r="H215" s="13">
        <v>69.5</v>
      </c>
      <c r="I215" s="13">
        <f t="shared" si="24"/>
        <v>474.5</v>
      </c>
      <c r="J215" s="27"/>
      <c r="K215" s="9"/>
      <c r="M215" s="30" t="s">
        <v>20</v>
      </c>
      <c r="N215" s="69">
        <v>43659</v>
      </c>
      <c r="O215" s="66" t="s">
        <v>21</v>
      </c>
      <c r="P215" s="66">
        <v>1</v>
      </c>
      <c r="Q215" s="60">
        <v>320</v>
      </c>
      <c r="R215" s="66"/>
      <c r="S215" s="66" t="str">
        <f t="shared" si="27"/>
        <v>--</v>
      </c>
      <c r="T215" s="60">
        <v>0</v>
      </c>
      <c r="U215" s="60">
        <f t="shared" si="25"/>
        <v>320</v>
      </c>
      <c r="V215" s="121">
        <v>43593</v>
      </c>
      <c r="W215" s="60"/>
      <c r="X215" s="60"/>
      <c r="Y215" s="60"/>
      <c r="Z215" s="57"/>
      <c r="AA215" s="57"/>
      <c r="AB215" s="95"/>
      <c r="AC215" s="104"/>
      <c r="AD215" s="108"/>
      <c r="AE215" s="109"/>
      <c r="AF215" s="110"/>
    </row>
    <row r="216" spans="1:127" s="32" customFormat="1">
      <c r="A216" s="18" t="s">
        <v>22</v>
      </c>
      <c r="B216" s="17">
        <v>43660</v>
      </c>
      <c r="C216" s="16"/>
      <c r="D216" s="16"/>
      <c r="E216" s="19">
        <v>0</v>
      </c>
      <c r="F216" s="16"/>
      <c r="G216" s="18" t="str">
        <f t="shared" si="26"/>
        <v>--</v>
      </c>
      <c r="H216" s="19">
        <v>0</v>
      </c>
      <c r="I216" s="19">
        <f t="shared" si="24"/>
        <v>0</v>
      </c>
      <c r="J216" s="31"/>
      <c r="K216" s="20"/>
      <c r="L216"/>
      <c r="M216" s="75" t="s">
        <v>22</v>
      </c>
      <c r="N216" s="70">
        <v>43660</v>
      </c>
      <c r="O216" s="71"/>
      <c r="P216" s="71"/>
      <c r="Q216" s="72">
        <v>0</v>
      </c>
      <c r="R216" s="71"/>
      <c r="S216" s="71" t="str">
        <f t="shared" si="27"/>
        <v>--</v>
      </c>
      <c r="T216" s="72">
        <v>0</v>
      </c>
      <c r="U216" s="72">
        <f t="shared" si="25"/>
        <v>0</v>
      </c>
      <c r="V216" s="120"/>
      <c r="W216" s="60"/>
      <c r="X216" s="60"/>
      <c r="Y216" s="60"/>
      <c r="Z216" s="57"/>
      <c r="AA216" s="57"/>
      <c r="AB216" s="95"/>
      <c r="AC216" s="104"/>
      <c r="AD216" s="108"/>
      <c r="AE216" s="109"/>
      <c r="AF216" s="11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  <c r="BB216" s="90"/>
      <c r="BC216" s="90"/>
      <c r="BD216" s="90"/>
      <c r="BE216" s="90"/>
      <c r="BF216" s="90"/>
      <c r="BG216" s="90"/>
      <c r="BH216" s="90"/>
      <c r="BI216" s="90"/>
      <c r="BJ216" s="90"/>
      <c r="BK216" s="90"/>
      <c r="BL216" s="90"/>
      <c r="BM216" s="90"/>
      <c r="BN216" s="90"/>
      <c r="BO216" s="90"/>
      <c r="BP216" s="90"/>
      <c r="BQ216" s="90"/>
      <c r="BR216" s="90"/>
      <c r="BS216" s="90"/>
      <c r="BT216" s="90"/>
      <c r="BU216" s="90"/>
      <c r="BV216" s="90"/>
      <c r="BW216" s="90"/>
      <c r="BX216" s="90"/>
      <c r="BY216" s="90"/>
      <c r="BZ216" s="90"/>
      <c r="CA216" s="90"/>
      <c r="CB216" s="90"/>
      <c r="CC216" s="90"/>
      <c r="CD216" s="90"/>
      <c r="CE216" s="90"/>
      <c r="CF216" s="90"/>
      <c r="CG216" s="90"/>
      <c r="CH216" s="90"/>
      <c r="CI216" s="90"/>
      <c r="CJ216" s="90"/>
      <c r="CK216" s="90"/>
      <c r="CL216" s="90"/>
      <c r="CM216" s="90"/>
      <c r="CN216" s="90"/>
      <c r="CO216" s="90"/>
      <c r="CP216" s="90"/>
      <c r="CQ216" s="90"/>
      <c r="CR216" s="90"/>
      <c r="CS216" s="90"/>
      <c r="CT216" s="90"/>
      <c r="CU216" s="90"/>
      <c r="CV216" s="90"/>
      <c r="CW216" s="90"/>
      <c r="CX216" s="90"/>
      <c r="CY216" s="90"/>
      <c r="CZ216" s="90"/>
      <c r="DA216" s="90"/>
      <c r="DB216" s="90"/>
      <c r="DC216" s="90"/>
      <c r="DD216" s="90"/>
      <c r="DE216" s="90"/>
      <c r="DF216" s="90"/>
      <c r="DG216" s="90"/>
      <c r="DH216" s="90"/>
      <c r="DI216" s="90"/>
      <c r="DJ216" s="90"/>
      <c r="DK216" s="90"/>
      <c r="DL216" s="90"/>
      <c r="DM216" s="90"/>
      <c r="DN216" s="90"/>
      <c r="DO216" s="90"/>
      <c r="DP216" s="90"/>
      <c r="DQ216" s="90"/>
      <c r="DR216" s="90"/>
      <c r="DS216" s="90"/>
      <c r="DT216" s="90"/>
      <c r="DU216" s="90"/>
      <c r="DV216" s="90"/>
      <c r="DW216" s="90"/>
    </row>
    <row r="217" spans="1:127">
      <c r="A217" s="12" t="s">
        <v>23</v>
      </c>
      <c r="B217" s="11">
        <v>43661</v>
      </c>
      <c r="C217" s="10" t="s">
        <v>16</v>
      </c>
      <c r="D217" s="10">
        <v>1</v>
      </c>
      <c r="E217" s="13">
        <v>810</v>
      </c>
      <c r="F217" s="10">
        <v>1</v>
      </c>
      <c r="G217" s="12" t="str">
        <f t="shared" si="26"/>
        <v>ida e volta</v>
      </c>
      <c r="H217" s="13">
        <v>444.14</v>
      </c>
      <c r="I217" s="13">
        <f t="shared" si="24"/>
        <v>1254.1399999999999</v>
      </c>
      <c r="J217" s="27"/>
      <c r="K217" s="9"/>
      <c r="M217" s="30" t="s">
        <v>23</v>
      </c>
      <c r="N217" s="69">
        <v>43661</v>
      </c>
      <c r="O217" s="66" t="s">
        <v>16</v>
      </c>
      <c r="P217" s="66">
        <v>1</v>
      </c>
      <c r="Q217" s="60">
        <v>810</v>
      </c>
      <c r="R217" s="66">
        <v>1</v>
      </c>
      <c r="S217" s="66" t="str">
        <f t="shared" si="27"/>
        <v>ida e volta</v>
      </c>
      <c r="T217" s="60">
        <v>444.14</v>
      </c>
      <c r="U217" s="60">
        <f t="shared" si="25"/>
        <v>1254.1399999999999</v>
      </c>
      <c r="V217" s="121">
        <v>43600</v>
      </c>
      <c r="W217" s="60"/>
      <c r="X217" s="60"/>
      <c r="Y217" s="60"/>
      <c r="Z217" s="57"/>
      <c r="AA217" s="57"/>
      <c r="AB217" s="95"/>
      <c r="AC217" s="104"/>
      <c r="AD217" s="108"/>
      <c r="AE217" s="109"/>
      <c r="AF217" s="110"/>
    </row>
    <row r="218" spans="1:127">
      <c r="A218" s="12" t="s">
        <v>13</v>
      </c>
      <c r="B218" s="11">
        <v>43662</v>
      </c>
      <c r="C218" s="10" t="s">
        <v>16</v>
      </c>
      <c r="D218" s="10">
        <v>1</v>
      </c>
      <c r="E218" s="13">
        <v>810</v>
      </c>
      <c r="F218" s="10"/>
      <c r="G218" s="12" t="str">
        <f t="shared" si="26"/>
        <v>--</v>
      </c>
      <c r="H218" s="13">
        <v>0</v>
      </c>
      <c r="I218" s="13">
        <f t="shared" si="24"/>
        <v>810</v>
      </c>
      <c r="J218" s="27"/>
      <c r="K218" s="9"/>
      <c r="M218" s="30" t="s">
        <v>13</v>
      </c>
      <c r="N218" s="69">
        <v>43662</v>
      </c>
      <c r="O218" s="66" t="s">
        <v>16</v>
      </c>
      <c r="P218" s="66">
        <v>1</v>
      </c>
      <c r="Q218" s="60">
        <v>810</v>
      </c>
      <c r="R218" s="66"/>
      <c r="S218" s="66" t="str">
        <f t="shared" si="27"/>
        <v>--</v>
      </c>
      <c r="T218" s="60">
        <v>0</v>
      </c>
      <c r="U218" s="60">
        <f t="shared" si="25"/>
        <v>810</v>
      </c>
      <c r="V218" s="121">
        <v>43600</v>
      </c>
      <c r="W218" s="60"/>
      <c r="X218" s="60"/>
      <c r="Y218" s="60"/>
      <c r="Z218" s="57"/>
      <c r="AA218" s="57"/>
      <c r="AB218" s="95">
        <v>405</v>
      </c>
      <c r="AC218" s="104"/>
      <c r="AD218" s="108"/>
      <c r="AE218" s="109"/>
      <c r="AF218" s="110"/>
    </row>
    <row r="219" spans="1:127">
      <c r="A219" s="12" t="s">
        <v>15</v>
      </c>
      <c r="B219" s="11">
        <v>43663</v>
      </c>
      <c r="C219" s="10" t="s">
        <v>65</v>
      </c>
      <c r="D219" s="10">
        <v>1</v>
      </c>
      <c r="E219" s="13">
        <v>810</v>
      </c>
      <c r="F219" s="10">
        <v>1</v>
      </c>
      <c r="G219" s="12" t="str">
        <f t="shared" si="26"/>
        <v>ida e volta</v>
      </c>
      <c r="H219" s="13">
        <v>810</v>
      </c>
      <c r="I219" s="13">
        <f t="shared" si="24"/>
        <v>1620</v>
      </c>
      <c r="J219" s="27"/>
      <c r="K219" s="9"/>
      <c r="M219" s="76" t="s">
        <v>15</v>
      </c>
      <c r="N219" s="69">
        <v>43663</v>
      </c>
      <c r="O219" s="66" t="s">
        <v>80</v>
      </c>
      <c r="P219" s="66">
        <v>1</v>
      </c>
      <c r="Q219" s="60">
        <v>810</v>
      </c>
      <c r="R219" s="66">
        <v>1</v>
      </c>
      <c r="S219" s="66" t="str">
        <f t="shared" si="27"/>
        <v>ida e volta</v>
      </c>
      <c r="T219" s="60">
        <v>1212.08</v>
      </c>
      <c r="U219" s="60">
        <f t="shared" si="25"/>
        <v>2022.08</v>
      </c>
      <c r="V219" s="121">
        <v>43600</v>
      </c>
      <c r="W219" s="60"/>
      <c r="X219" s="60"/>
      <c r="Y219" s="60"/>
      <c r="Z219" s="59"/>
      <c r="AA219" s="59"/>
      <c r="AB219" s="95"/>
      <c r="AC219" s="104"/>
      <c r="AD219" s="108"/>
      <c r="AE219" s="109"/>
      <c r="AF219" s="110"/>
    </row>
    <row r="220" spans="1:127">
      <c r="A220" s="12" t="s">
        <v>18</v>
      </c>
      <c r="B220" s="11">
        <v>43664</v>
      </c>
      <c r="C220" s="10" t="s">
        <v>16</v>
      </c>
      <c r="D220" s="10">
        <v>1</v>
      </c>
      <c r="E220" s="13">
        <v>810</v>
      </c>
      <c r="F220" s="10">
        <v>1</v>
      </c>
      <c r="G220" s="12" t="str">
        <f t="shared" si="26"/>
        <v>ida e volta</v>
      </c>
      <c r="H220" s="13">
        <v>444.15</v>
      </c>
      <c r="I220" s="13">
        <f t="shared" si="24"/>
        <v>1254.1500000000001</v>
      </c>
      <c r="J220" s="27"/>
      <c r="K220" s="9"/>
      <c r="M220" s="76" t="s">
        <v>18</v>
      </c>
      <c r="N220" s="69">
        <v>43664</v>
      </c>
      <c r="O220" s="66" t="s">
        <v>21</v>
      </c>
      <c r="P220" s="66">
        <v>1</v>
      </c>
      <c r="Q220" s="60">
        <v>320</v>
      </c>
      <c r="R220" s="66"/>
      <c r="S220" s="66" t="str">
        <f t="shared" si="27"/>
        <v>--</v>
      </c>
      <c r="T220" s="60">
        <v>0</v>
      </c>
      <c r="U220" s="60">
        <f t="shared" si="25"/>
        <v>320</v>
      </c>
      <c r="V220" s="121">
        <v>43600</v>
      </c>
      <c r="W220" s="60"/>
      <c r="X220" s="60"/>
      <c r="Y220" s="60"/>
      <c r="Z220" s="59"/>
      <c r="AA220" s="59"/>
      <c r="AB220" s="95"/>
      <c r="AC220" s="104"/>
      <c r="AD220" s="108"/>
      <c r="AE220" s="109"/>
      <c r="AF220" s="110"/>
    </row>
    <row r="221" spans="1:127">
      <c r="A221" s="12" t="s">
        <v>19</v>
      </c>
      <c r="B221" s="11">
        <v>43665</v>
      </c>
      <c r="C221" s="10" t="s">
        <v>80</v>
      </c>
      <c r="D221" s="10">
        <v>1</v>
      </c>
      <c r="E221" s="13">
        <v>810</v>
      </c>
      <c r="F221" s="10">
        <v>1</v>
      </c>
      <c r="G221" s="12" t="str">
        <f t="shared" si="26"/>
        <v>ida e volta</v>
      </c>
      <c r="H221" s="13">
        <v>1212.08</v>
      </c>
      <c r="I221" s="13">
        <f t="shared" si="24"/>
        <v>2022.08</v>
      </c>
      <c r="J221" s="27"/>
      <c r="K221" s="9"/>
      <c r="M221" s="76" t="s">
        <v>19</v>
      </c>
      <c r="N221" s="69">
        <v>43665</v>
      </c>
      <c r="O221" s="66" t="s">
        <v>176</v>
      </c>
      <c r="P221" s="66">
        <v>1</v>
      </c>
      <c r="Q221" s="60">
        <v>810</v>
      </c>
      <c r="R221" s="66">
        <v>1</v>
      </c>
      <c r="S221" s="66" t="str">
        <f t="shared" si="27"/>
        <v>ida e volta</v>
      </c>
      <c r="T221" s="60">
        <v>283.36</v>
      </c>
      <c r="U221" s="60">
        <f t="shared" si="25"/>
        <v>1093.3600000000001</v>
      </c>
      <c r="V221" s="121">
        <v>43600</v>
      </c>
      <c r="W221" s="60" t="s">
        <v>177</v>
      </c>
      <c r="X221" s="60">
        <f>Q221</f>
        <v>810</v>
      </c>
      <c r="Y221" s="60">
        <f>T221</f>
        <v>283.36</v>
      </c>
      <c r="Z221" s="59"/>
      <c r="AA221" s="59"/>
      <c r="AB221" s="95"/>
      <c r="AC221" s="104"/>
      <c r="AD221" s="108"/>
      <c r="AE221" s="109"/>
      <c r="AF221" s="110"/>
    </row>
    <row r="222" spans="1:127">
      <c r="A222" s="12" t="s">
        <v>20</v>
      </c>
      <c r="B222" s="11">
        <v>43666</v>
      </c>
      <c r="C222" s="23" t="s">
        <v>21</v>
      </c>
      <c r="D222" s="10">
        <v>1</v>
      </c>
      <c r="E222" s="13">
        <v>405</v>
      </c>
      <c r="F222" s="10">
        <v>1</v>
      </c>
      <c r="G222" s="12" t="str">
        <f t="shared" si="26"/>
        <v>ida e volta</v>
      </c>
      <c r="H222" s="13">
        <v>69.5</v>
      </c>
      <c r="I222" s="13">
        <f t="shared" si="24"/>
        <v>474.5</v>
      </c>
      <c r="J222" s="27"/>
      <c r="K222" s="9"/>
      <c r="M222" s="30" t="s">
        <v>20</v>
      </c>
      <c r="N222" s="69">
        <v>43666</v>
      </c>
      <c r="O222" s="66" t="s">
        <v>21</v>
      </c>
      <c r="P222" s="66">
        <v>1</v>
      </c>
      <c r="Q222" s="60">
        <v>320</v>
      </c>
      <c r="R222" s="66"/>
      <c r="S222" s="66" t="str">
        <f t="shared" si="27"/>
        <v>--</v>
      </c>
      <c r="T222" s="60">
        <v>0</v>
      </c>
      <c r="U222" s="60">
        <f t="shared" si="25"/>
        <v>320</v>
      </c>
      <c r="V222" s="121">
        <v>43600</v>
      </c>
      <c r="W222" s="60"/>
      <c r="X222" s="60"/>
      <c r="Y222" s="60"/>
      <c r="Z222" s="57"/>
      <c r="AA222" s="57"/>
      <c r="AB222" s="95"/>
      <c r="AC222" s="104"/>
      <c r="AD222" s="108"/>
      <c r="AE222" s="109"/>
      <c r="AF222" s="110"/>
    </row>
    <row r="223" spans="1:127" s="32" customFormat="1">
      <c r="A223" s="18" t="s">
        <v>22</v>
      </c>
      <c r="B223" s="17">
        <v>43667</v>
      </c>
      <c r="C223" s="16"/>
      <c r="D223" s="16"/>
      <c r="E223" s="19">
        <v>0</v>
      </c>
      <c r="F223" s="16"/>
      <c r="G223" s="18" t="str">
        <f t="shared" si="26"/>
        <v>--</v>
      </c>
      <c r="H223" s="19">
        <v>0</v>
      </c>
      <c r="I223" s="19">
        <f t="shared" si="24"/>
        <v>0</v>
      </c>
      <c r="J223" s="31"/>
      <c r="K223" s="20"/>
      <c r="L223"/>
      <c r="M223" s="75" t="s">
        <v>22</v>
      </c>
      <c r="N223" s="70">
        <v>43667</v>
      </c>
      <c r="O223" s="71"/>
      <c r="P223" s="71"/>
      <c r="Q223" s="72">
        <v>0</v>
      </c>
      <c r="R223" s="71"/>
      <c r="S223" s="71" t="str">
        <f t="shared" si="27"/>
        <v>--</v>
      </c>
      <c r="T223" s="72">
        <v>0</v>
      </c>
      <c r="U223" s="72">
        <f t="shared" si="25"/>
        <v>0</v>
      </c>
      <c r="V223" s="120"/>
      <c r="W223" s="60"/>
      <c r="X223" s="60"/>
      <c r="Y223" s="60"/>
      <c r="Z223" s="57"/>
      <c r="AA223" s="57"/>
      <c r="AB223" s="95"/>
      <c r="AC223" s="104"/>
      <c r="AD223" s="108"/>
      <c r="AE223" s="109"/>
      <c r="AF223" s="11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  <c r="BB223" s="90"/>
      <c r="BC223" s="90"/>
      <c r="BD223" s="90"/>
      <c r="BE223" s="90"/>
      <c r="BF223" s="90"/>
      <c r="BG223" s="90"/>
      <c r="BH223" s="90"/>
      <c r="BI223" s="90"/>
      <c r="BJ223" s="90"/>
      <c r="BK223" s="90"/>
      <c r="BL223" s="90"/>
      <c r="BM223" s="90"/>
      <c r="BN223" s="90"/>
      <c r="BO223" s="90"/>
      <c r="BP223" s="90"/>
      <c r="BQ223" s="90"/>
      <c r="BR223" s="90"/>
      <c r="BS223" s="90"/>
      <c r="BT223" s="90"/>
      <c r="BU223" s="90"/>
      <c r="BV223" s="90"/>
      <c r="BW223" s="90"/>
      <c r="BX223" s="90"/>
      <c r="BY223" s="90"/>
      <c r="BZ223" s="90"/>
      <c r="CA223" s="90"/>
      <c r="CB223" s="90"/>
      <c r="CC223" s="90"/>
      <c r="CD223" s="90"/>
      <c r="CE223" s="90"/>
      <c r="CF223" s="90"/>
      <c r="CG223" s="90"/>
      <c r="CH223" s="90"/>
      <c r="CI223" s="90"/>
      <c r="CJ223" s="90"/>
      <c r="CK223" s="90"/>
      <c r="CL223" s="90"/>
      <c r="CM223" s="90"/>
      <c r="CN223" s="90"/>
      <c r="CO223" s="90"/>
      <c r="CP223" s="90"/>
      <c r="CQ223" s="90"/>
      <c r="CR223" s="90"/>
      <c r="CS223" s="90"/>
      <c r="CT223" s="90"/>
      <c r="CU223" s="90"/>
      <c r="CV223" s="90"/>
      <c r="CW223" s="90"/>
      <c r="CX223" s="90"/>
      <c r="CY223" s="90"/>
      <c r="CZ223" s="90"/>
      <c r="DA223" s="90"/>
      <c r="DB223" s="90"/>
      <c r="DC223" s="90"/>
      <c r="DD223" s="90"/>
      <c r="DE223" s="90"/>
      <c r="DF223" s="90"/>
      <c r="DG223" s="90"/>
      <c r="DH223" s="90"/>
      <c r="DI223" s="90"/>
      <c r="DJ223" s="90"/>
      <c r="DK223" s="90"/>
      <c r="DL223" s="90"/>
      <c r="DM223" s="90"/>
      <c r="DN223" s="90"/>
      <c r="DO223" s="90"/>
      <c r="DP223" s="90"/>
      <c r="DQ223" s="90"/>
      <c r="DR223" s="90"/>
      <c r="DS223" s="90"/>
      <c r="DT223" s="90"/>
      <c r="DU223" s="90"/>
      <c r="DV223" s="90"/>
      <c r="DW223" s="90"/>
    </row>
    <row r="224" spans="1:127">
      <c r="A224" s="12" t="s">
        <v>23</v>
      </c>
      <c r="B224" s="11">
        <v>43668</v>
      </c>
      <c r="C224" s="10" t="s">
        <v>16</v>
      </c>
      <c r="D224" s="10">
        <v>1</v>
      </c>
      <c r="E224" s="13">
        <v>810</v>
      </c>
      <c r="F224" s="10">
        <v>1</v>
      </c>
      <c r="G224" s="12" t="str">
        <f t="shared" si="26"/>
        <v>ida e volta</v>
      </c>
      <c r="H224" s="13">
        <v>444.14</v>
      </c>
      <c r="I224" s="13">
        <f t="shared" si="24"/>
        <v>1254.1399999999999</v>
      </c>
      <c r="J224" s="27"/>
      <c r="K224" s="9"/>
      <c r="M224" s="30" t="s">
        <v>23</v>
      </c>
      <c r="N224" s="69">
        <v>43668</v>
      </c>
      <c r="O224" t="s">
        <v>16</v>
      </c>
      <c r="P224" s="66">
        <v>1</v>
      </c>
      <c r="Q224" s="60">
        <v>810</v>
      </c>
      <c r="R224" s="66">
        <v>1</v>
      </c>
      <c r="S224" s="66" t="str">
        <f t="shared" si="27"/>
        <v>ida e volta</v>
      </c>
      <c r="T224" s="60">
        <v>444.14</v>
      </c>
      <c r="U224" s="60">
        <f t="shared" si="25"/>
        <v>1254.1399999999999</v>
      </c>
      <c r="V224" s="121">
        <v>43607</v>
      </c>
      <c r="W224" s="60"/>
      <c r="X224" s="60"/>
      <c r="Y224" s="60"/>
      <c r="Z224" s="57"/>
      <c r="AA224" s="57"/>
      <c r="AB224" s="95"/>
      <c r="AC224" s="104"/>
      <c r="AD224" s="108"/>
      <c r="AE224" s="109"/>
      <c r="AF224" s="110"/>
    </row>
    <row r="225" spans="1:127">
      <c r="A225" s="12" t="s">
        <v>13</v>
      </c>
      <c r="B225" s="11">
        <v>43669</v>
      </c>
      <c r="C225" s="10" t="s">
        <v>65</v>
      </c>
      <c r="D225" s="10">
        <v>1</v>
      </c>
      <c r="E225" s="13">
        <v>810</v>
      </c>
      <c r="F225" s="10">
        <v>1</v>
      </c>
      <c r="G225" s="12" t="str">
        <f t="shared" si="26"/>
        <v>ida e volta</v>
      </c>
      <c r="H225" s="13">
        <v>810</v>
      </c>
      <c r="I225" s="13">
        <f t="shared" si="24"/>
        <v>1620</v>
      </c>
      <c r="J225" s="27"/>
      <c r="K225" s="9"/>
      <c r="M225" s="76" t="s">
        <v>13</v>
      </c>
      <c r="N225" s="69">
        <v>43669</v>
      </c>
      <c r="O225" s="66" t="s">
        <v>16</v>
      </c>
      <c r="P225" s="66">
        <v>1</v>
      </c>
      <c r="Q225" s="60">
        <v>810</v>
      </c>
      <c r="R225" s="66"/>
      <c r="S225" s="66" t="str">
        <f t="shared" si="27"/>
        <v>--</v>
      </c>
      <c r="T225" s="60">
        <v>0</v>
      </c>
      <c r="U225" s="60">
        <f t="shared" si="25"/>
        <v>810</v>
      </c>
      <c r="V225" s="121">
        <v>43607</v>
      </c>
      <c r="W225" s="60"/>
      <c r="X225" s="60"/>
      <c r="Y225" s="60"/>
      <c r="Z225" s="85">
        <v>444.15</v>
      </c>
      <c r="AA225" s="59"/>
      <c r="AB225" s="95">
        <v>405</v>
      </c>
      <c r="AC225" s="104"/>
      <c r="AD225" s="108"/>
      <c r="AE225" s="109"/>
      <c r="AF225" s="110"/>
    </row>
    <row r="226" spans="1:127">
      <c r="A226" s="12" t="s">
        <v>15</v>
      </c>
      <c r="B226" s="11">
        <v>43670</v>
      </c>
      <c r="C226" s="10" t="s">
        <v>16</v>
      </c>
      <c r="D226" s="10">
        <v>1</v>
      </c>
      <c r="E226" s="13">
        <v>810</v>
      </c>
      <c r="F226" s="10">
        <v>1</v>
      </c>
      <c r="G226" s="12" t="str">
        <f t="shared" si="26"/>
        <v>ida e volta</v>
      </c>
      <c r="H226" s="13">
        <v>444.15</v>
      </c>
      <c r="I226" s="13">
        <f t="shared" si="24"/>
        <v>1254.1500000000001</v>
      </c>
      <c r="J226" s="27"/>
      <c r="K226" s="9"/>
      <c r="M226" s="76" t="s">
        <v>15</v>
      </c>
      <c r="N226" s="69">
        <v>43670</v>
      </c>
      <c r="O226" s="66" t="s">
        <v>65</v>
      </c>
      <c r="P226" s="66">
        <v>1</v>
      </c>
      <c r="Q226" s="60">
        <v>810</v>
      </c>
      <c r="R226" s="66">
        <v>1</v>
      </c>
      <c r="S226" s="66" t="str">
        <f t="shared" si="27"/>
        <v>ida e volta</v>
      </c>
      <c r="T226" s="60">
        <v>810</v>
      </c>
      <c r="U226" s="60">
        <f t="shared" si="25"/>
        <v>1620</v>
      </c>
      <c r="V226" s="121">
        <v>43607</v>
      </c>
      <c r="W226" s="60" t="s">
        <v>178</v>
      </c>
      <c r="X226" s="60"/>
      <c r="Y226" s="60">
        <v>810</v>
      </c>
      <c r="Z226" s="59"/>
      <c r="AA226" s="59"/>
      <c r="AB226" s="95"/>
      <c r="AC226" s="104"/>
      <c r="AD226" s="108"/>
      <c r="AE226" s="109"/>
      <c r="AF226" s="110"/>
    </row>
    <row r="227" spans="1:127">
      <c r="A227" s="12" t="s">
        <v>18</v>
      </c>
      <c r="B227" s="11">
        <v>43671</v>
      </c>
      <c r="C227" s="10" t="s">
        <v>44</v>
      </c>
      <c r="D227" s="10">
        <v>1</v>
      </c>
      <c r="E227" s="13">
        <v>810</v>
      </c>
      <c r="F227" s="10"/>
      <c r="G227" s="12" t="str">
        <f t="shared" si="26"/>
        <v>--</v>
      </c>
      <c r="H227" s="13">
        <v>0</v>
      </c>
      <c r="I227" s="13">
        <f t="shared" si="24"/>
        <v>810</v>
      </c>
      <c r="J227" s="27"/>
      <c r="K227" s="9"/>
      <c r="M227" s="30" t="s">
        <v>18</v>
      </c>
      <c r="N227" s="69">
        <v>43671</v>
      </c>
      <c r="O227" s="66" t="s">
        <v>44</v>
      </c>
      <c r="P227" s="66">
        <v>1</v>
      </c>
      <c r="Q227" s="60">
        <v>810</v>
      </c>
      <c r="R227" s="66"/>
      <c r="S227" s="66" t="str">
        <f t="shared" si="27"/>
        <v>--</v>
      </c>
      <c r="T227" s="60">
        <v>0</v>
      </c>
      <c r="U227" s="60">
        <f t="shared" si="25"/>
        <v>810</v>
      </c>
      <c r="V227" s="121">
        <v>43607</v>
      </c>
      <c r="W227" s="60"/>
      <c r="X227" s="60"/>
      <c r="Y227" s="60"/>
      <c r="Z227" s="57"/>
      <c r="AA227" s="57"/>
      <c r="AB227" s="95">
        <v>405</v>
      </c>
      <c r="AC227" s="104"/>
      <c r="AD227" s="108"/>
      <c r="AE227" s="109"/>
      <c r="AF227" s="110"/>
    </row>
    <row r="228" spans="1:127">
      <c r="A228" s="12" t="s">
        <v>19</v>
      </c>
      <c r="B228" s="11">
        <v>43672</v>
      </c>
      <c r="C228" s="10" t="s">
        <v>81</v>
      </c>
      <c r="D228" s="10">
        <v>1</v>
      </c>
      <c r="E228" s="13">
        <v>810</v>
      </c>
      <c r="F228" s="10">
        <v>1</v>
      </c>
      <c r="G228" s="12" t="str">
        <f t="shared" si="26"/>
        <v>ida e volta</v>
      </c>
      <c r="H228" s="13">
        <v>810</v>
      </c>
      <c r="I228" s="13">
        <f t="shared" si="24"/>
        <v>1620</v>
      </c>
      <c r="J228" s="27"/>
      <c r="K228" s="9"/>
      <c r="M228" s="76" t="s">
        <v>19</v>
      </c>
      <c r="N228" s="69">
        <v>43672</v>
      </c>
      <c r="O228" s="66" t="s">
        <v>81</v>
      </c>
      <c r="P228" s="66">
        <v>1</v>
      </c>
      <c r="Q228" s="60">
        <v>810</v>
      </c>
      <c r="R228" s="66"/>
      <c r="S228" s="66" t="str">
        <f t="shared" si="27"/>
        <v>--</v>
      </c>
      <c r="T228" s="60">
        <v>0</v>
      </c>
      <c r="U228" s="60">
        <f t="shared" si="25"/>
        <v>810</v>
      </c>
      <c r="V228" s="121">
        <v>43607</v>
      </c>
      <c r="W228" s="60" t="s">
        <v>179</v>
      </c>
      <c r="X228" s="60"/>
      <c r="Y228" s="60"/>
      <c r="Z228" s="67">
        <v>450.08</v>
      </c>
      <c r="AA228" s="67"/>
      <c r="AB228" s="95">
        <v>405</v>
      </c>
      <c r="AC228" s="104"/>
      <c r="AD228" s="108"/>
      <c r="AE228" s="109"/>
      <c r="AF228" s="110"/>
    </row>
    <row r="229" spans="1:127">
      <c r="A229" s="12" t="s">
        <v>20</v>
      </c>
      <c r="B229" s="11">
        <v>43673</v>
      </c>
      <c r="C229" s="23" t="s">
        <v>21</v>
      </c>
      <c r="D229" s="10">
        <v>1</v>
      </c>
      <c r="E229" s="13">
        <v>405</v>
      </c>
      <c r="F229" s="10">
        <v>1</v>
      </c>
      <c r="G229" s="12" t="str">
        <f t="shared" si="26"/>
        <v>ida e volta</v>
      </c>
      <c r="H229" s="13">
        <v>69.5</v>
      </c>
      <c r="I229" s="13">
        <f t="shared" si="24"/>
        <v>474.5</v>
      </c>
      <c r="J229" s="27"/>
      <c r="K229" s="9"/>
      <c r="M229" s="30" t="s">
        <v>20</v>
      </c>
      <c r="N229" s="69">
        <v>43673</v>
      </c>
      <c r="O229" s="66" t="s">
        <v>21</v>
      </c>
      <c r="P229" s="66"/>
      <c r="Q229" s="60">
        <v>320</v>
      </c>
      <c r="R229" s="66"/>
      <c r="S229" s="66" t="str">
        <f t="shared" si="27"/>
        <v>--</v>
      </c>
      <c r="T229" s="60">
        <v>0</v>
      </c>
      <c r="U229" s="60">
        <f t="shared" si="25"/>
        <v>320</v>
      </c>
      <c r="V229" s="121">
        <v>43607</v>
      </c>
      <c r="W229" s="60"/>
      <c r="X229" s="60"/>
      <c r="Y229" s="60"/>
      <c r="Z229" s="57"/>
      <c r="AA229" s="57"/>
      <c r="AB229" s="95"/>
      <c r="AC229" s="104"/>
      <c r="AD229" s="108"/>
      <c r="AE229" s="114">
        <v>4938.29</v>
      </c>
      <c r="AF229" s="110"/>
    </row>
    <row r="230" spans="1:127" s="32" customFormat="1">
      <c r="A230" s="18" t="s">
        <v>22</v>
      </c>
      <c r="B230" s="17">
        <v>43674</v>
      </c>
      <c r="C230" s="16"/>
      <c r="D230" s="16"/>
      <c r="E230" s="19">
        <v>0</v>
      </c>
      <c r="F230" s="16"/>
      <c r="G230" s="18" t="str">
        <f t="shared" si="26"/>
        <v>--</v>
      </c>
      <c r="H230" s="19">
        <v>0</v>
      </c>
      <c r="I230" s="19">
        <f t="shared" si="24"/>
        <v>0</v>
      </c>
      <c r="J230" s="31"/>
      <c r="K230" s="20"/>
      <c r="L230"/>
      <c r="M230" s="75" t="s">
        <v>22</v>
      </c>
      <c r="N230" s="70">
        <v>43674</v>
      </c>
      <c r="O230" s="71"/>
      <c r="P230" s="71"/>
      <c r="Q230" s="72">
        <v>0</v>
      </c>
      <c r="R230" s="71"/>
      <c r="S230" s="71" t="str">
        <f t="shared" si="27"/>
        <v>--</v>
      </c>
      <c r="T230" s="72">
        <v>0</v>
      </c>
      <c r="U230" s="72">
        <f t="shared" si="25"/>
        <v>0</v>
      </c>
      <c r="V230" s="120"/>
      <c r="W230" s="60"/>
      <c r="X230" s="60"/>
      <c r="Y230" s="60"/>
      <c r="Z230" s="57"/>
      <c r="AA230" s="57"/>
      <c r="AB230" s="95"/>
      <c r="AC230" s="104"/>
      <c r="AD230" s="108"/>
      <c r="AE230" s="114">
        <v>6156.91</v>
      </c>
      <c r="AF230" s="11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0"/>
      <c r="BF230" s="90"/>
      <c r="BG230" s="90"/>
      <c r="BH230" s="90"/>
      <c r="BI230" s="90"/>
      <c r="BJ230" s="90"/>
      <c r="BK230" s="90"/>
      <c r="BL230" s="90"/>
      <c r="BM230" s="90"/>
      <c r="BN230" s="90"/>
      <c r="BO230" s="90"/>
      <c r="BP230" s="90"/>
      <c r="BQ230" s="90"/>
      <c r="BR230" s="90"/>
      <c r="BS230" s="90"/>
      <c r="BT230" s="90"/>
      <c r="BU230" s="90"/>
      <c r="BV230" s="90"/>
      <c r="BW230" s="90"/>
      <c r="BX230" s="90"/>
      <c r="BY230" s="90"/>
      <c r="BZ230" s="90"/>
      <c r="CA230" s="90"/>
      <c r="CB230" s="90"/>
      <c r="CC230" s="90"/>
      <c r="CD230" s="90"/>
      <c r="CE230" s="90"/>
      <c r="CF230" s="90"/>
      <c r="CG230" s="90"/>
      <c r="CH230" s="90"/>
      <c r="CI230" s="90"/>
      <c r="CJ230" s="90"/>
      <c r="CK230" s="90"/>
      <c r="CL230" s="90"/>
      <c r="CM230" s="90"/>
      <c r="CN230" s="90"/>
      <c r="CO230" s="90"/>
      <c r="CP230" s="90"/>
      <c r="CQ230" s="90"/>
      <c r="CR230" s="90"/>
      <c r="CS230" s="90"/>
      <c r="CT230" s="90"/>
      <c r="CU230" s="90"/>
      <c r="CV230" s="90"/>
      <c r="CW230" s="90"/>
      <c r="CX230" s="90"/>
      <c r="CY230" s="90"/>
      <c r="CZ230" s="90"/>
      <c r="DA230" s="90"/>
      <c r="DB230" s="90"/>
      <c r="DC230" s="90"/>
      <c r="DD230" s="90"/>
      <c r="DE230" s="90"/>
      <c r="DF230" s="90"/>
      <c r="DG230" s="90"/>
      <c r="DH230" s="90"/>
      <c r="DI230" s="90"/>
      <c r="DJ230" s="90"/>
      <c r="DK230" s="90"/>
      <c r="DL230" s="90"/>
      <c r="DM230" s="90"/>
      <c r="DN230" s="90"/>
      <c r="DO230" s="90"/>
      <c r="DP230" s="90"/>
      <c r="DQ230" s="90"/>
      <c r="DR230" s="90"/>
      <c r="DS230" s="90"/>
      <c r="DT230" s="90"/>
      <c r="DU230" s="90"/>
      <c r="DV230" s="90"/>
      <c r="DW230" s="90"/>
    </row>
    <row r="231" spans="1:127">
      <c r="A231" s="12" t="s">
        <v>23</v>
      </c>
      <c r="B231" s="11">
        <v>43675</v>
      </c>
      <c r="C231" s="10" t="s">
        <v>16</v>
      </c>
      <c r="D231" s="10">
        <v>1</v>
      </c>
      <c r="E231" s="13">
        <v>810</v>
      </c>
      <c r="F231" s="10">
        <v>1</v>
      </c>
      <c r="G231" s="12" t="str">
        <f t="shared" si="26"/>
        <v>ida e volta</v>
      </c>
      <c r="H231" s="13">
        <v>888.29</v>
      </c>
      <c r="I231" s="13">
        <f t="shared" si="24"/>
        <v>1698.29</v>
      </c>
      <c r="J231" s="27"/>
      <c r="K231" s="9"/>
      <c r="M231" s="76" t="s">
        <v>23</v>
      </c>
      <c r="N231" s="69">
        <v>43675</v>
      </c>
      <c r="O231" s="66" t="s">
        <v>21</v>
      </c>
      <c r="P231" s="66">
        <v>1</v>
      </c>
      <c r="Q231" s="60">
        <v>320</v>
      </c>
      <c r="R231" s="66"/>
      <c r="S231" s="66" t="str">
        <f t="shared" si="27"/>
        <v>--</v>
      </c>
      <c r="T231" s="60">
        <v>0</v>
      </c>
      <c r="U231" s="60">
        <f t="shared" si="25"/>
        <v>320</v>
      </c>
      <c r="V231" s="121">
        <v>43613</v>
      </c>
      <c r="W231" s="60"/>
      <c r="X231" s="60"/>
      <c r="Y231" s="60"/>
      <c r="Z231" s="59"/>
      <c r="AA231" s="59"/>
      <c r="AB231" s="95"/>
      <c r="AC231" s="104"/>
      <c r="AD231" s="108"/>
      <c r="AE231" s="114">
        <v>6576.41</v>
      </c>
      <c r="AF231" s="110"/>
    </row>
    <row r="232" spans="1:127">
      <c r="A232" s="12" t="s">
        <v>13</v>
      </c>
      <c r="B232" s="11">
        <v>43676</v>
      </c>
      <c r="C232" s="10" t="s">
        <v>79</v>
      </c>
      <c r="D232" s="10">
        <v>1</v>
      </c>
      <c r="E232" s="13">
        <v>810</v>
      </c>
      <c r="F232" s="10">
        <v>1</v>
      </c>
      <c r="G232" s="12" t="str">
        <f t="shared" si="26"/>
        <v>ida e volta</v>
      </c>
      <c r="H232" s="13">
        <v>514.29999999999995</v>
      </c>
      <c r="I232" s="13">
        <f t="shared" si="24"/>
        <v>1324.3</v>
      </c>
      <c r="J232" s="27"/>
      <c r="K232" s="9"/>
      <c r="M232" s="76" t="s">
        <v>13</v>
      </c>
      <c r="N232" s="69">
        <v>43676</v>
      </c>
      <c r="O232" s="66" t="s">
        <v>16</v>
      </c>
      <c r="P232" s="66">
        <v>1</v>
      </c>
      <c r="Q232" s="60">
        <v>810</v>
      </c>
      <c r="R232" s="66">
        <v>1</v>
      </c>
      <c r="S232" s="66" t="str">
        <f t="shared" si="27"/>
        <v>ida e volta</v>
      </c>
      <c r="T232" s="60">
        <v>888.29</v>
      </c>
      <c r="U232" s="60">
        <f t="shared" si="25"/>
        <v>1698.29</v>
      </c>
      <c r="V232" s="121">
        <v>43613</v>
      </c>
      <c r="W232" s="60"/>
      <c r="X232" s="60"/>
      <c r="Y232" s="60"/>
      <c r="Z232" s="59"/>
      <c r="AA232" s="59"/>
      <c r="AB232" s="95"/>
      <c r="AC232" s="104"/>
      <c r="AD232" s="108"/>
      <c r="AE232" s="114">
        <v>6558.29</v>
      </c>
      <c r="AF232" s="110"/>
    </row>
    <row r="233" spans="1:127">
      <c r="A233" s="12" t="s">
        <v>15</v>
      </c>
      <c r="B233" s="11">
        <v>43677</v>
      </c>
      <c r="C233" s="10" t="s">
        <v>16</v>
      </c>
      <c r="D233" s="10">
        <v>1</v>
      </c>
      <c r="E233" s="13">
        <v>810</v>
      </c>
      <c r="F233" s="10">
        <v>1</v>
      </c>
      <c r="G233" s="12" t="str">
        <f t="shared" si="26"/>
        <v>ida e volta</v>
      </c>
      <c r="H233" s="13">
        <v>888.29</v>
      </c>
      <c r="I233" s="13">
        <f t="shared" si="24"/>
        <v>1698.29</v>
      </c>
      <c r="J233" s="27"/>
      <c r="K233" s="9"/>
      <c r="M233" s="30" t="s">
        <v>15</v>
      </c>
      <c r="N233" s="69">
        <v>43677</v>
      </c>
      <c r="O233" s="66" t="s">
        <v>16</v>
      </c>
      <c r="P233" s="66">
        <v>1</v>
      </c>
      <c r="Q233" s="60">
        <v>810</v>
      </c>
      <c r="R233" s="66"/>
      <c r="S233" s="66" t="str">
        <f t="shared" si="27"/>
        <v>--</v>
      </c>
      <c r="T233" s="60">
        <v>0</v>
      </c>
      <c r="U233" s="60">
        <f t="shared" si="25"/>
        <v>810</v>
      </c>
      <c r="V233" s="121">
        <v>43613</v>
      </c>
      <c r="W233" s="60"/>
      <c r="X233" s="60"/>
      <c r="Y233" s="60"/>
      <c r="Z233" s="57"/>
      <c r="AA233" s="57"/>
      <c r="AB233" s="95"/>
      <c r="AC233" s="104"/>
      <c r="AD233" s="108"/>
      <c r="AE233" s="109"/>
      <c r="AF233" s="110"/>
    </row>
    <row r="234" spans="1:127">
      <c r="D234">
        <f>SUM(D203:D233)</f>
        <v>27</v>
      </c>
      <c r="E234" s="13">
        <v>0</v>
      </c>
      <c r="F234" s="10"/>
      <c r="G234" s="12" t="str">
        <f t="shared" si="26"/>
        <v>--</v>
      </c>
      <c r="H234" s="13">
        <v>0</v>
      </c>
      <c r="I234" s="28">
        <f>SUM(I203:I233)</f>
        <v>32514.27</v>
      </c>
      <c r="N234" s="66"/>
      <c r="O234" s="66"/>
      <c r="P234" s="66">
        <f>SUM(P203:P233)</f>
        <v>26</v>
      </c>
      <c r="Q234" s="60">
        <v>0</v>
      </c>
      <c r="R234" s="66"/>
      <c r="S234" s="66" t="str">
        <f t="shared" si="27"/>
        <v>--</v>
      </c>
      <c r="T234" s="60">
        <v>0</v>
      </c>
      <c r="U234" s="78">
        <f>SUM(U203:U233)</f>
        <v>26112.899999999998</v>
      </c>
      <c r="V234" s="123"/>
      <c r="W234" s="65"/>
      <c r="X234" s="65"/>
      <c r="Y234" s="65"/>
      <c r="Z234" s="14"/>
      <c r="AA234" s="14"/>
      <c r="AB234" s="97"/>
      <c r="AC234" s="104"/>
      <c r="AD234" s="112">
        <v>24229.89</v>
      </c>
      <c r="AE234" s="114">
        <f>AE229+AE230+AE231+AE232</f>
        <v>24229.9</v>
      </c>
      <c r="AF234" s="110"/>
    </row>
    <row r="235" spans="1:127" ht="24.6" customHeight="1">
      <c r="G235" s="12"/>
      <c r="N235" s="63"/>
      <c r="O235" s="63"/>
      <c r="P235" s="63"/>
      <c r="Q235" s="63"/>
      <c r="R235" s="63"/>
      <c r="S235" s="47"/>
      <c r="T235" s="63"/>
      <c r="U235" s="63"/>
      <c r="V235" s="123"/>
      <c r="W235" s="66"/>
      <c r="X235" s="66"/>
      <c r="Y235" s="66"/>
      <c r="Z235" s="9"/>
      <c r="AA235" s="9"/>
      <c r="AB235" s="94"/>
      <c r="AC235" s="104"/>
      <c r="AD235" s="108"/>
      <c r="AE235" s="109"/>
      <c r="AF235" s="110"/>
    </row>
    <row r="236" spans="1:127" ht="51.75" customHeight="1">
      <c r="A236" s="5" t="s">
        <v>1</v>
      </c>
      <c r="B236" s="6" t="s">
        <v>83</v>
      </c>
      <c r="C236" s="5" t="s">
        <v>3</v>
      </c>
      <c r="D236" s="5" t="s">
        <v>4</v>
      </c>
      <c r="E236" s="7" t="s">
        <v>140</v>
      </c>
      <c r="F236" s="5" t="s">
        <v>4</v>
      </c>
      <c r="G236" s="5"/>
      <c r="H236" s="7" t="s">
        <v>141</v>
      </c>
      <c r="I236" s="7" t="s">
        <v>7</v>
      </c>
      <c r="J236" s="29" t="s">
        <v>8</v>
      </c>
      <c r="K236" s="8" t="s">
        <v>9</v>
      </c>
      <c r="M236" s="74" t="s">
        <v>1</v>
      </c>
      <c r="N236" s="6" t="s">
        <v>83</v>
      </c>
      <c r="O236" s="5" t="s">
        <v>3</v>
      </c>
      <c r="P236" s="5" t="s">
        <v>4</v>
      </c>
      <c r="Q236" s="7" t="s">
        <v>140</v>
      </c>
      <c r="R236" s="5" t="s">
        <v>4</v>
      </c>
      <c r="S236" s="5"/>
      <c r="T236" s="7" t="s">
        <v>141</v>
      </c>
      <c r="U236" s="7" t="s">
        <v>7</v>
      </c>
      <c r="V236" s="124" t="s">
        <v>8</v>
      </c>
      <c r="W236" s="83" t="s">
        <v>142</v>
      </c>
      <c r="X236" s="55" t="s">
        <v>143</v>
      </c>
      <c r="Y236" s="55" t="s">
        <v>144</v>
      </c>
      <c r="Z236" s="55" t="s">
        <v>145</v>
      </c>
      <c r="AA236" s="55" t="s">
        <v>146</v>
      </c>
      <c r="AB236" s="92" t="s">
        <v>147</v>
      </c>
      <c r="AC236" s="103" t="s">
        <v>148</v>
      </c>
      <c r="AD236" s="108"/>
      <c r="AE236" s="109"/>
      <c r="AF236" s="110"/>
    </row>
    <row r="237" spans="1:127">
      <c r="A237" s="12" t="s">
        <v>18</v>
      </c>
      <c r="B237" s="11">
        <v>43678</v>
      </c>
      <c r="C237" s="10" t="s">
        <v>16</v>
      </c>
      <c r="D237" s="12">
        <v>1</v>
      </c>
      <c r="E237" s="13">
        <v>810</v>
      </c>
      <c r="F237" s="10"/>
      <c r="G237" s="12" t="str">
        <f t="shared" ref="G237:G267" si="28">IF(F237=1,"ida e volta", "--" )</f>
        <v>--</v>
      </c>
      <c r="H237" s="13">
        <v>0</v>
      </c>
      <c r="I237" s="13">
        <f>SUM(H237,E237)</f>
        <v>810</v>
      </c>
      <c r="J237" s="30"/>
      <c r="K237" s="9"/>
      <c r="M237" s="76" t="s">
        <v>18</v>
      </c>
      <c r="N237" s="69">
        <v>43678</v>
      </c>
      <c r="O237" s="66" t="s">
        <v>24</v>
      </c>
      <c r="P237" s="66">
        <v>1</v>
      </c>
      <c r="Q237" s="60">
        <v>810</v>
      </c>
      <c r="R237" s="66"/>
      <c r="S237" s="66" t="str">
        <f t="shared" ref="S237:S267" si="29">IF(R237=1,"ida e volta", "--" )</f>
        <v>--</v>
      </c>
      <c r="T237" s="60">
        <v>0</v>
      </c>
      <c r="U237" s="60">
        <f>SUM(T237,Q237)</f>
        <v>810</v>
      </c>
      <c r="V237" s="129">
        <v>43613</v>
      </c>
      <c r="W237" s="60"/>
      <c r="X237" s="60"/>
      <c r="Y237" s="60"/>
      <c r="Z237" s="59"/>
      <c r="AA237" s="59"/>
      <c r="AB237" s="95"/>
      <c r="AC237" s="104"/>
      <c r="AD237" s="108"/>
      <c r="AE237" s="109"/>
      <c r="AF237" s="110"/>
    </row>
    <row r="238" spans="1:127">
      <c r="A238" s="12" t="s">
        <v>19</v>
      </c>
      <c r="B238" s="11">
        <v>43679</v>
      </c>
      <c r="C238" s="10" t="s">
        <v>84</v>
      </c>
      <c r="D238" s="10">
        <v>1</v>
      </c>
      <c r="E238" s="13">
        <v>810</v>
      </c>
      <c r="F238" s="10">
        <v>1</v>
      </c>
      <c r="G238" s="12" t="str">
        <f t="shared" si="28"/>
        <v>ida e volta</v>
      </c>
      <c r="H238" s="13">
        <v>810</v>
      </c>
      <c r="I238" s="13">
        <f t="shared" ref="I238:I267" si="30">SUM(H238,E238)</f>
        <v>1620</v>
      </c>
      <c r="J238" s="27"/>
      <c r="K238" s="9"/>
      <c r="M238" s="76" t="s">
        <v>19</v>
      </c>
      <c r="N238" s="69">
        <v>43679</v>
      </c>
      <c r="O238" s="66" t="s">
        <v>180</v>
      </c>
      <c r="P238" s="66">
        <v>1</v>
      </c>
      <c r="Q238" s="60">
        <v>810</v>
      </c>
      <c r="R238" s="66">
        <v>1</v>
      </c>
      <c r="S238" s="66" t="str">
        <f t="shared" si="29"/>
        <v>ida e volta</v>
      </c>
      <c r="T238" s="60">
        <v>792.88</v>
      </c>
      <c r="U238" s="60">
        <f t="shared" ref="U238:U267" si="31">SUM(T238,Q238)</f>
        <v>1602.88</v>
      </c>
      <c r="V238" s="129">
        <v>43613</v>
      </c>
      <c r="W238" s="60"/>
      <c r="X238" s="60"/>
      <c r="Y238" s="60"/>
      <c r="Z238" s="59"/>
      <c r="AA238" s="59"/>
      <c r="AB238" s="95">
        <v>405</v>
      </c>
      <c r="AC238" s="104"/>
      <c r="AD238" s="108"/>
      <c r="AE238" s="109"/>
      <c r="AF238" s="110"/>
    </row>
    <row r="239" spans="1:127">
      <c r="A239" s="12" t="s">
        <v>20</v>
      </c>
      <c r="B239" s="11">
        <v>43680</v>
      </c>
      <c r="C239" s="23" t="s">
        <v>21</v>
      </c>
      <c r="D239" s="10">
        <v>1</v>
      </c>
      <c r="E239" s="13">
        <v>405</v>
      </c>
      <c r="F239" s="10">
        <v>1</v>
      </c>
      <c r="G239" s="12" t="str">
        <f t="shared" si="28"/>
        <v>ida e volta</v>
      </c>
      <c r="H239" s="13">
        <v>69.5</v>
      </c>
      <c r="I239" s="13">
        <f t="shared" si="30"/>
        <v>474.5</v>
      </c>
      <c r="J239" s="27"/>
      <c r="K239" s="9"/>
      <c r="M239" s="76" t="s">
        <v>20</v>
      </c>
      <c r="N239" s="69">
        <v>43680</v>
      </c>
      <c r="O239" s="66" t="s">
        <v>21</v>
      </c>
      <c r="P239" s="66">
        <v>1</v>
      </c>
      <c r="Q239" s="60">
        <v>320</v>
      </c>
      <c r="R239" s="66"/>
      <c r="S239" s="66" t="str">
        <f t="shared" si="29"/>
        <v>--</v>
      </c>
      <c r="T239" s="60">
        <v>0</v>
      </c>
      <c r="U239" s="60">
        <f t="shared" si="31"/>
        <v>320</v>
      </c>
      <c r="V239" s="129">
        <v>43613</v>
      </c>
      <c r="W239" s="60"/>
      <c r="X239" s="60"/>
      <c r="Y239" s="60"/>
      <c r="Z239" s="59"/>
      <c r="AA239" s="59"/>
      <c r="AB239" s="95"/>
      <c r="AC239" s="104"/>
      <c r="AD239" s="108"/>
      <c r="AE239" s="109"/>
      <c r="AF239" s="110"/>
    </row>
    <row r="240" spans="1:127" s="32" customFormat="1">
      <c r="A240" s="18" t="s">
        <v>22</v>
      </c>
      <c r="B240" s="17">
        <v>43681</v>
      </c>
      <c r="C240" s="16"/>
      <c r="D240" s="16"/>
      <c r="E240" s="19">
        <v>0</v>
      </c>
      <c r="F240" s="16"/>
      <c r="G240" s="18" t="str">
        <f t="shared" si="28"/>
        <v>--</v>
      </c>
      <c r="H240" s="19">
        <v>0</v>
      </c>
      <c r="I240" s="19">
        <f t="shared" si="30"/>
        <v>0</v>
      </c>
      <c r="J240" s="31"/>
      <c r="K240" s="20"/>
      <c r="L240"/>
      <c r="M240" s="75" t="s">
        <v>22</v>
      </c>
      <c r="N240" s="70">
        <v>43681</v>
      </c>
      <c r="O240" s="71"/>
      <c r="P240" s="71"/>
      <c r="Q240" s="72">
        <v>0</v>
      </c>
      <c r="R240" s="71"/>
      <c r="S240" s="71" t="str">
        <f t="shared" si="29"/>
        <v>--</v>
      </c>
      <c r="T240" s="72">
        <v>0</v>
      </c>
      <c r="U240" s="72">
        <f t="shared" si="31"/>
        <v>0</v>
      </c>
      <c r="V240" s="117"/>
      <c r="W240" s="60"/>
      <c r="X240" s="60"/>
      <c r="Y240" s="60"/>
      <c r="Z240" s="57"/>
      <c r="AA240" s="57"/>
      <c r="AB240" s="95"/>
      <c r="AC240" s="104"/>
      <c r="AD240" s="108"/>
      <c r="AE240" s="109"/>
      <c r="AF240" s="11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D240" s="90"/>
      <c r="BE240" s="90"/>
      <c r="BF240" s="90"/>
      <c r="BG240" s="90"/>
      <c r="BH240" s="90"/>
      <c r="BI240" s="90"/>
      <c r="BJ240" s="90"/>
      <c r="BK240" s="90"/>
      <c r="BL240" s="90"/>
      <c r="BM240" s="90"/>
      <c r="BN240" s="90"/>
      <c r="BO240" s="90"/>
      <c r="BP240" s="90"/>
      <c r="BQ240" s="90"/>
      <c r="BR240" s="90"/>
      <c r="BS240" s="90"/>
      <c r="BT240" s="90"/>
      <c r="BU240" s="90"/>
      <c r="BV240" s="90"/>
      <c r="BW240" s="90"/>
      <c r="BX240" s="90"/>
      <c r="BY240" s="90"/>
      <c r="BZ240" s="90"/>
      <c r="CA240" s="90"/>
      <c r="CB240" s="90"/>
      <c r="CC240" s="90"/>
      <c r="CD240" s="90"/>
      <c r="CE240" s="90"/>
      <c r="CF240" s="90"/>
      <c r="CG240" s="90"/>
      <c r="CH240" s="90"/>
      <c r="CI240" s="90"/>
      <c r="CJ240" s="90"/>
      <c r="CK240" s="90"/>
      <c r="CL240" s="90"/>
      <c r="CM240" s="90"/>
      <c r="CN240" s="90"/>
      <c r="CO240" s="90"/>
      <c r="CP240" s="90"/>
      <c r="CQ240" s="90"/>
      <c r="CR240" s="90"/>
      <c r="CS240" s="90"/>
      <c r="CT240" s="90"/>
      <c r="CU240" s="90"/>
      <c r="CV240" s="90"/>
      <c r="CW240" s="90"/>
      <c r="CX240" s="90"/>
      <c r="CY240" s="90"/>
      <c r="CZ240" s="90"/>
      <c r="DA240" s="90"/>
      <c r="DB240" s="90"/>
      <c r="DC240" s="90"/>
      <c r="DD240" s="90"/>
      <c r="DE240" s="90"/>
      <c r="DF240" s="90"/>
      <c r="DG240" s="90"/>
      <c r="DH240" s="90"/>
      <c r="DI240" s="90"/>
      <c r="DJ240" s="90"/>
      <c r="DK240" s="90"/>
      <c r="DL240" s="90"/>
      <c r="DM240" s="90"/>
      <c r="DN240" s="90"/>
      <c r="DO240" s="90"/>
      <c r="DP240" s="90"/>
      <c r="DQ240" s="90"/>
      <c r="DR240" s="90"/>
      <c r="DS240" s="90"/>
      <c r="DT240" s="90"/>
      <c r="DU240" s="90"/>
      <c r="DV240" s="90"/>
      <c r="DW240" s="90"/>
    </row>
    <row r="241" spans="1:127">
      <c r="A241" s="12" t="s">
        <v>23</v>
      </c>
      <c r="B241" s="11">
        <v>43682</v>
      </c>
      <c r="C241" s="10" t="s">
        <v>16</v>
      </c>
      <c r="D241" s="10">
        <v>1</v>
      </c>
      <c r="E241" s="13">
        <v>810</v>
      </c>
      <c r="F241" s="10">
        <v>1</v>
      </c>
      <c r="G241" s="12" t="str">
        <f t="shared" si="28"/>
        <v>ida e volta</v>
      </c>
      <c r="H241" s="13">
        <v>443.65</v>
      </c>
      <c r="I241" s="13">
        <f t="shared" si="30"/>
        <v>1253.6500000000001</v>
      </c>
      <c r="J241" s="27"/>
      <c r="K241" s="9"/>
      <c r="M241" s="30" t="s">
        <v>23</v>
      </c>
      <c r="N241" s="69">
        <v>43682</v>
      </c>
      <c r="O241" s="66" t="s">
        <v>16</v>
      </c>
      <c r="P241" s="66">
        <v>1</v>
      </c>
      <c r="Q241" s="60">
        <v>810</v>
      </c>
      <c r="R241" s="66">
        <v>1</v>
      </c>
      <c r="S241" s="66" t="str">
        <f t="shared" si="29"/>
        <v>ida e volta</v>
      </c>
      <c r="T241" s="60">
        <v>443.65</v>
      </c>
      <c r="U241" s="60">
        <f t="shared" si="31"/>
        <v>1253.6500000000001</v>
      </c>
      <c r="V241" s="129">
        <v>43621</v>
      </c>
      <c r="W241" s="60"/>
      <c r="X241" s="60"/>
      <c r="Y241" s="60"/>
      <c r="Z241" s="57"/>
      <c r="AA241" s="57"/>
      <c r="AB241" s="95"/>
      <c r="AC241" s="104"/>
      <c r="AD241" s="108"/>
      <c r="AE241" s="109"/>
      <c r="AF241" s="110"/>
    </row>
    <row r="242" spans="1:127">
      <c r="A242" s="12" t="s">
        <v>13</v>
      </c>
      <c r="B242" s="11">
        <v>43683</v>
      </c>
      <c r="C242" s="10" t="s">
        <v>24</v>
      </c>
      <c r="D242" s="10">
        <v>1</v>
      </c>
      <c r="E242" s="13">
        <v>810</v>
      </c>
      <c r="F242" s="10">
        <v>1</v>
      </c>
      <c r="G242" s="12" t="str">
        <f t="shared" si="28"/>
        <v>ida e volta</v>
      </c>
      <c r="H242" s="13">
        <v>810</v>
      </c>
      <c r="I242" s="13">
        <f t="shared" si="30"/>
        <v>1620</v>
      </c>
      <c r="J242" s="27"/>
      <c r="K242" s="9"/>
      <c r="M242" s="30" t="s">
        <v>13</v>
      </c>
      <c r="N242" s="69">
        <v>43683</v>
      </c>
      <c r="O242" s="66" t="s">
        <v>24</v>
      </c>
      <c r="P242" s="66">
        <v>1</v>
      </c>
      <c r="Q242" s="60">
        <v>810</v>
      </c>
      <c r="R242" s="66">
        <v>1</v>
      </c>
      <c r="S242" s="66" t="str">
        <f t="shared" si="29"/>
        <v>ida e volta</v>
      </c>
      <c r="T242" s="60">
        <v>810</v>
      </c>
      <c r="U242" s="60">
        <f t="shared" si="31"/>
        <v>1620</v>
      </c>
      <c r="V242" s="129">
        <v>43621</v>
      </c>
      <c r="W242" s="60" t="s">
        <v>178</v>
      </c>
      <c r="X242" s="60"/>
      <c r="Y242" s="60">
        <v>810</v>
      </c>
      <c r="Z242" s="57"/>
      <c r="AA242" s="57"/>
      <c r="AB242" s="95"/>
      <c r="AC242" s="104"/>
      <c r="AD242" s="108"/>
      <c r="AE242" s="109"/>
      <c r="AF242" s="110"/>
    </row>
    <row r="243" spans="1:127">
      <c r="A243" s="12" t="s">
        <v>15</v>
      </c>
      <c r="B243" s="11">
        <v>43684</v>
      </c>
      <c r="C243" s="10" t="s">
        <v>16</v>
      </c>
      <c r="D243" s="10">
        <v>1</v>
      </c>
      <c r="E243" s="13">
        <v>810</v>
      </c>
      <c r="F243" s="10">
        <v>1</v>
      </c>
      <c r="G243" s="12" t="str">
        <f t="shared" si="28"/>
        <v>ida e volta</v>
      </c>
      <c r="H243" s="13">
        <v>444.14</v>
      </c>
      <c r="I243" s="13">
        <f t="shared" si="30"/>
        <v>1254.1399999999999</v>
      </c>
      <c r="J243" s="27"/>
      <c r="K243" s="9"/>
      <c r="M243" s="76" t="s">
        <v>15</v>
      </c>
      <c r="N243" s="69">
        <v>43684</v>
      </c>
      <c r="O243" s="66" t="s">
        <v>16</v>
      </c>
      <c r="P243" s="66">
        <v>1</v>
      </c>
      <c r="Q243" s="60">
        <v>810</v>
      </c>
      <c r="R243" s="66"/>
      <c r="S243" s="66" t="str">
        <f t="shared" si="29"/>
        <v>--</v>
      </c>
      <c r="T243" s="60">
        <v>0</v>
      </c>
      <c r="U243" s="60">
        <f t="shared" si="31"/>
        <v>810</v>
      </c>
      <c r="V243" s="129">
        <v>43621</v>
      </c>
      <c r="W243" s="60"/>
      <c r="X243" s="60"/>
      <c r="Y243" s="60"/>
      <c r="Z243" s="60"/>
      <c r="AA243" s="60"/>
      <c r="AB243" s="95"/>
      <c r="AC243" s="104"/>
      <c r="AD243" s="108"/>
      <c r="AE243" s="109"/>
      <c r="AF243" s="110"/>
    </row>
    <row r="244" spans="1:127">
      <c r="A244" s="12" t="s">
        <v>18</v>
      </c>
      <c r="B244" s="11">
        <v>43685</v>
      </c>
      <c r="C244" s="10" t="s">
        <v>16</v>
      </c>
      <c r="D244" s="10">
        <v>1</v>
      </c>
      <c r="E244" s="13">
        <v>810</v>
      </c>
      <c r="F244" s="10"/>
      <c r="G244" s="12" t="str">
        <f t="shared" si="28"/>
        <v>--</v>
      </c>
      <c r="H244" s="13">
        <v>0</v>
      </c>
      <c r="I244" s="13">
        <f t="shared" si="30"/>
        <v>810</v>
      </c>
      <c r="J244" s="27"/>
      <c r="K244" s="9"/>
      <c r="M244" s="30" t="s">
        <v>18</v>
      </c>
      <c r="N244" s="69">
        <v>43685</v>
      </c>
      <c r="O244" s="66" t="s">
        <v>16</v>
      </c>
      <c r="P244" s="66">
        <v>1</v>
      </c>
      <c r="Q244" s="60">
        <v>810</v>
      </c>
      <c r="R244" s="66"/>
      <c r="S244" s="66" t="str">
        <f t="shared" si="29"/>
        <v>--</v>
      </c>
      <c r="T244" s="60">
        <v>0</v>
      </c>
      <c r="U244" s="60">
        <f t="shared" si="31"/>
        <v>810</v>
      </c>
      <c r="V244" s="129">
        <v>43621</v>
      </c>
      <c r="W244" s="60" t="s">
        <v>181</v>
      </c>
      <c r="X244" s="60"/>
      <c r="Y244" s="60"/>
      <c r="Z244" s="57">
        <v>444.15</v>
      </c>
      <c r="AA244" s="57"/>
      <c r="AB244" s="95">
        <v>405</v>
      </c>
      <c r="AC244" s="104"/>
      <c r="AD244" s="108"/>
      <c r="AE244" s="109"/>
      <c r="AF244" s="110"/>
    </row>
    <row r="245" spans="1:127">
      <c r="A245" s="12" t="s">
        <v>19</v>
      </c>
      <c r="B245" s="11">
        <v>43686</v>
      </c>
      <c r="C245" s="10" t="s">
        <v>85</v>
      </c>
      <c r="D245" s="10">
        <v>1</v>
      </c>
      <c r="E245" s="13">
        <v>810</v>
      </c>
      <c r="F245" s="10">
        <v>1</v>
      </c>
      <c r="G245" s="12" t="str">
        <f t="shared" si="28"/>
        <v>ida e volta</v>
      </c>
      <c r="H245" s="13">
        <v>949</v>
      </c>
      <c r="I245" s="13">
        <f t="shared" si="30"/>
        <v>1759</v>
      </c>
      <c r="J245" s="27"/>
      <c r="K245" s="9"/>
      <c r="M245" s="30" t="s">
        <v>19</v>
      </c>
      <c r="N245" s="69">
        <v>43686</v>
      </c>
      <c r="O245" s="66" t="s">
        <v>85</v>
      </c>
      <c r="P245" s="66">
        <v>1</v>
      </c>
      <c r="Q245" s="60">
        <v>810</v>
      </c>
      <c r="R245" s="66">
        <v>1</v>
      </c>
      <c r="S245" s="66" t="str">
        <f t="shared" si="29"/>
        <v>ida e volta</v>
      </c>
      <c r="T245" s="60">
        <v>949</v>
      </c>
      <c r="U245" s="60">
        <f t="shared" si="31"/>
        <v>1759</v>
      </c>
      <c r="V245" s="129">
        <v>43621</v>
      </c>
      <c r="W245" s="60"/>
      <c r="X245" s="60"/>
      <c r="Y245" s="60"/>
      <c r="Z245" s="57"/>
      <c r="AA245" s="57"/>
      <c r="AB245" s="95">
        <v>405</v>
      </c>
      <c r="AC245" s="104"/>
      <c r="AD245" s="108"/>
      <c r="AE245" s="109"/>
      <c r="AF245" s="110"/>
    </row>
    <row r="246" spans="1:127">
      <c r="A246" s="12" t="s">
        <v>20</v>
      </c>
      <c r="B246" s="11">
        <v>43687</v>
      </c>
      <c r="C246" s="23" t="s">
        <v>21</v>
      </c>
      <c r="D246" s="10">
        <v>1</v>
      </c>
      <c r="E246" s="13">
        <v>405</v>
      </c>
      <c r="F246" s="10">
        <v>1</v>
      </c>
      <c r="G246" s="12" t="str">
        <f t="shared" si="28"/>
        <v>ida e volta</v>
      </c>
      <c r="H246" s="13">
        <v>69</v>
      </c>
      <c r="I246" s="13">
        <f t="shared" si="30"/>
        <v>474</v>
      </c>
      <c r="J246" s="27"/>
      <c r="K246" s="9"/>
      <c r="M246" s="76" t="s">
        <v>20</v>
      </c>
      <c r="N246" s="69">
        <v>43687</v>
      </c>
      <c r="O246" s="66" t="s">
        <v>21</v>
      </c>
      <c r="P246" s="66">
        <v>1</v>
      </c>
      <c r="Q246" s="60">
        <v>320</v>
      </c>
      <c r="R246" s="66"/>
      <c r="S246" s="66" t="str">
        <f t="shared" si="29"/>
        <v>--</v>
      </c>
      <c r="T246" s="60">
        <v>0</v>
      </c>
      <c r="U246" s="60">
        <f t="shared" si="31"/>
        <v>320</v>
      </c>
      <c r="V246" s="129">
        <v>43621</v>
      </c>
      <c r="W246" s="60"/>
      <c r="X246" s="60"/>
      <c r="Y246" s="60"/>
      <c r="Z246" s="59"/>
      <c r="AA246" s="59"/>
      <c r="AB246" s="95"/>
      <c r="AC246" s="104"/>
      <c r="AD246" s="108"/>
      <c r="AE246" s="109"/>
      <c r="AF246" s="110"/>
    </row>
    <row r="247" spans="1:127" s="32" customFormat="1">
      <c r="A247" s="18" t="s">
        <v>22</v>
      </c>
      <c r="B247" s="17">
        <v>43688</v>
      </c>
      <c r="C247" s="16"/>
      <c r="D247" s="16"/>
      <c r="E247" s="19">
        <v>0</v>
      </c>
      <c r="F247" s="16"/>
      <c r="G247" s="18" t="str">
        <f t="shared" si="28"/>
        <v>--</v>
      </c>
      <c r="H247" s="19">
        <v>0</v>
      </c>
      <c r="I247" s="19">
        <f t="shared" si="30"/>
        <v>0</v>
      </c>
      <c r="J247" s="31"/>
      <c r="K247" s="20"/>
      <c r="L247"/>
      <c r="M247" s="75" t="s">
        <v>22</v>
      </c>
      <c r="N247" s="70">
        <v>43688</v>
      </c>
      <c r="O247" s="71"/>
      <c r="P247" s="71"/>
      <c r="Q247" s="72">
        <v>0</v>
      </c>
      <c r="R247" s="71"/>
      <c r="S247" s="71" t="str">
        <f t="shared" si="29"/>
        <v>--</v>
      </c>
      <c r="T247" s="72">
        <v>0</v>
      </c>
      <c r="U247" s="72">
        <f t="shared" si="31"/>
        <v>0</v>
      </c>
      <c r="V247" s="117"/>
      <c r="W247" s="60"/>
      <c r="X247" s="60"/>
      <c r="Y247" s="60"/>
      <c r="Z247" s="57"/>
      <c r="AA247" s="57"/>
      <c r="AB247" s="95"/>
      <c r="AC247" s="104"/>
      <c r="AD247" s="108"/>
      <c r="AE247" s="109"/>
      <c r="AF247" s="11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  <c r="BD247" s="90"/>
      <c r="BE247" s="90"/>
      <c r="BF247" s="90"/>
      <c r="BG247" s="90"/>
      <c r="BH247" s="90"/>
      <c r="BI247" s="90"/>
      <c r="BJ247" s="90"/>
      <c r="BK247" s="90"/>
      <c r="BL247" s="90"/>
      <c r="BM247" s="90"/>
      <c r="BN247" s="90"/>
      <c r="BO247" s="90"/>
      <c r="BP247" s="90"/>
      <c r="BQ247" s="90"/>
      <c r="BR247" s="90"/>
      <c r="BS247" s="90"/>
      <c r="BT247" s="90"/>
      <c r="BU247" s="90"/>
      <c r="BV247" s="90"/>
      <c r="BW247" s="90"/>
      <c r="BX247" s="90"/>
      <c r="BY247" s="90"/>
      <c r="BZ247" s="90"/>
      <c r="CA247" s="90"/>
      <c r="CB247" s="90"/>
      <c r="CC247" s="90"/>
      <c r="CD247" s="90"/>
      <c r="CE247" s="90"/>
      <c r="CF247" s="90"/>
      <c r="CG247" s="90"/>
      <c r="CH247" s="90"/>
      <c r="CI247" s="90"/>
      <c r="CJ247" s="90"/>
      <c r="CK247" s="90"/>
      <c r="CL247" s="90"/>
      <c r="CM247" s="90"/>
      <c r="CN247" s="90"/>
      <c r="CO247" s="90"/>
      <c r="CP247" s="90"/>
      <c r="CQ247" s="90"/>
      <c r="CR247" s="90"/>
      <c r="CS247" s="90"/>
      <c r="CT247" s="90"/>
      <c r="CU247" s="90"/>
      <c r="CV247" s="90"/>
      <c r="CW247" s="90"/>
      <c r="CX247" s="90"/>
      <c r="CY247" s="90"/>
      <c r="CZ247" s="90"/>
      <c r="DA247" s="90"/>
      <c r="DB247" s="90"/>
      <c r="DC247" s="90"/>
      <c r="DD247" s="90"/>
      <c r="DE247" s="90"/>
      <c r="DF247" s="90"/>
      <c r="DG247" s="90"/>
      <c r="DH247" s="90"/>
      <c r="DI247" s="90"/>
      <c r="DJ247" s="90"/>
      <c r="DK247" s="90"/>
      <c r="DL247" s="90"/>
      <c r="DM247" s="90"/>
      <c r="DN247" s="90"/>
      <c r="DO247" s="90"/>
      <c r="DP247" s="90"/>
      <c r="DQ247" s="90"/>
      <c r="DR247" s="90"/>
      <c r="DS247" s="90"/>
      <c r="DT247" s="90"/>
      <c r="DU247" s="90"/>
      <c r="DV247" s="90"/>
      <c r="DW247" s="90"/>
    </row>
    <row r="248" spans="1:127">
      <c r="A248" s="12" t="s">
        <v>23</v>
      </c>
      <c r="B248" s="11">
        <v>43689</v>
      </c>
      <c r="C248" s="10" t="s">
        <v>16</v>
      </c>
      <c r="D248" s="10">
        <v>1</v>
      </c>
      <c r="E248" s="13">
        <v>810</v>
      </c>
      <c r="F248" s="10">
        <v>1</v>
      </c>
      <c r="G248" s="12" t="str">
        <f t="shared" si="28"/>
        <v>ida e volta</v>
      </c>
      <c r="H248" s="13">
        <v>444.14</v>
      </c>
      <c r="I248" s="13">
        <f t="shared" si="30"/>
        <v>1254.1399999999999</v>
      </c>
      <c r="J248" s="27"/>
      <c r="K248" s="9"/>
      <c r="M248" s="30" t="s">
        <v>23</v>
      </c>
      <c r="N248" s="69">
        <v>43689</v>
      </c>
      <c r="O248" s="66" t="s">
        <v>16</v>
      </c>
      <c r="P248" s="66">
        <v>1</v>
      </c>
      <c r="Q248" s="60">
        <v>810</v>
      </c>
      <c r="R248" s="66">
        <v>1</v>
      </c>
      <c r="S248" s="66" t="str">
        <f t="shared" si="29"/>
        <v>ida e volta</v>
      </c>
      <c r="T248" s="60">
        <v>444.14</v>
      </c>
      <c r="U248" s="60">
        <f t="shared" si="31"/>
        <v>1254.1399999999999</v>
      </c>
      <c r="V248" s="129">
        <v>43623</v>
      </c>
      <c r="W248" s="60"/>
      <c r="X248" s="60"/>
      <c r="Y248" s="60"/>
      <c r="Z248" s="57"/>
      <c r="AA248" s="57"/>
      <c r="AB248" s="95"/>
      <c r="AC248" s="104"/>
      <c r="AD248" s="108"/>
      <c r="AE248" s="109"/>
      <c r="AF248" s="110"/>
    </row>
    <row r="249" spans="1:127">
      <c r="A249" s="12" t="s">
        <v>13</v>
      </c>
      <c r="B249" s="11">
        <v>43690</v>
      </c>
      <c r="C249" s="10" t="s">
        <v>16</v>
      </c>
      <c r="D249" s="10">
        <v>1</v>
      </c>
      <c r="E249" s="13">
        <v>810</v>
      </c>
      <c r="F249" s="10"/>
      <c r="G249" s="12" t="str">
        <f t="shared" si="28"/>
        <v>--</v>
      </c>
      <c r="H249" s="13">
        <v>0</v>
      </c>
      <c r="I249" s="13">
        <f t="shared" si="30"/>
        <v>810</v>
      </c>
      <c r="J249" s="27"/>
      <c r="K249" s="9"/>
      <c r="M249" s="30" t="s">
        <v>13</v>
      </c>
      <c r="N249" s="69">
        <v>43690</v>
      </c>
      <c r="O249" s="66" t="s">
        <v>16</v>
      </c>
      <c r="P249" s="66">
        <v>1</v>
      </c>
      <c r="Q249" s="60">
        <v>810</v>
      </c>
      <c r="R249" s="66"/>
      <c r="S249" s="66" t="str">
        <f t="shared" si="29"/>
        <v>--</v>
      </c>
      <c r="T249" s="60">
        <v>0</v>
      </c>
      <c r="U249" s="60">
        <f t="shared" si="31"/>
        <v>810</v>
      </c>
      <c r="V249" s="129">
        <v>43623</v>
      </c>
      <c r="W249" s="60"/>
      <c r="X249" s="60"/>
      <c r="Y249" s="60"/>
      <c r="Z249" s="57"/>
      <c r="AA249" s="57"/>
      <c r="AB249" s="95"/>
      <c r="AC249" s="104"/>
      <c r="AD249" s="108"/>
      <c r="AE249" s="109"/>
      <c r="AF249" s="110"/>
    </row>
    <row r="250" spans="1:127">
      <c r="A250" s="12" t="s">
        <v>15</v>
      </c>
      <c r="B250" s="11">
        <v>43691</v>
      </c>
      <c r="C250" s="10" t="s">
        <v>81</v>
      </c>
      <c r="D250" s="10">
        <v>1</v>
      </c>
      <c r="E250" s="13">
        <v>810</v>
      </c>
      <c r="F250" s="10">
        <v>1</v>
      </c>
      <c r="G250" s="12" t="str">
        <f t="shared" si="28"/>
        <v>ida e volta</v>
      </c>
      <c r="H250" s="13">
        <v>810</v>
      </c>
      <c r="I250" s="13">
        <f t="shared" si="30"/>
        <v>1620</v>
      </c>
      <c r="J250" s="27"/>
      <c r="K250" s="9"/>
      <c r="M250" s="76" t="s">
        <v>15</v>
      </c>
      <c r="N250" s="69">
        <v>43691</v>
      </c>
      <c r="O250" s="66" t="s">
        <v>182</v>
      </c>
      <c r="P250" s="66">
        <v>1</v>
      </c>
      <c r="Q250" s="60">
        <v>810</v>
      </c>
      <c r="R250" s="66">
        <v>1</v>
      </c>
      <c r="S250" s="66" t="str">
        <f t="shared" si="29"/>
        <v>ida e volta</v>
      </c>
      <c r="T250" s="60">
        <v>267.3</v>
      </c>
      <c r="U250" s="60">
        <f t="shared" si="31"/>
        <v>1077.3</v>
      </c>
      <c r="V250" s="129">
        <v>43623</v>
      </c>
      <c r="W250" s="60"/>
      <c r="X250" s="60"/>
      <c r="Y250" s="60"/>
      <c r="Z250" s="59"/>
      <c r="AA250" s="59"/>
      <c r="AB250" s="95"/>
      <c r="AC250" s="104"/>
      <c r="AD250" s="108"/>
      <c r="AE250" s="109"/>
      <c r="AF250" s="110"/>
    </row>
    <row r="251" spans="1:127">
      <c r="A251" s="12" t="s">
        <v>18</v>
      </c>
      <c r="B251" s="11">
        <v>43692</v>
      </c>
      <c r="C251" s="10" t="s">
        <v>16</v>
      </c>
      <c r="D251" s="10">
        <v>1</v>
      </c>
      <c r="E251" s="13">
        <v>810</v>
      </c>
      <c r="F251" s="10">
        <v>1</v>
      </c>
      <c r="G251" s="12" t="str">
        <f t="shared" si="28"/>
        <v>ida e volta</v>
      </c>
      <c r="H251" s="13">
        <v>444.15</v>
      </c>
      <c r="I251" s="13">
        <f t="shared" si="30"/>
        <v>1254.1500000000001</v>
      </c>
      <c r="J251" s="27"/>
      <c r="K251" s="9"/>
      <c r="M251" s="30" t="s">
        <v>18</v>
      </c>
      <c r="N251" s="69">
        <v>43692</v>
      </c>
      <c r="O251" s="66" t="s">
        <v>16</v>
      </c>
      <c r="P251" s="66">
        <v>1</v>
      </c>
      <c r="Q251" s="60">
        <v>810</v>
      </c>
      <c r="R251" s="66">
        <v>1</v>
      </c>
      <c r="S251" s="66" t="str">
        <f t="shared" si="29"/>
        <v>ida e volta</v>
      </c>
      <c r="T251" s="60">
        <v>444.15</v>
      </c>
      <c r="U251" s="60">
        <f t="shared" si="31"/>
        <v>1254.1500000000001</v>
      </c>
      <c r="V251" s="129">
        <v>43623</v>
      </c>
      <c r="W251" s="60"/>
      <c r="X251" s="60"/>
      <c r="Y251" s="60"/>
      <c r="Z251" s="57"/>
      <c r="AA251" s="57"/>
      <c r="AB251" s="95">
        <v>405</v>
      </c>
      <c r="AC251" s="104"/>
      <c r="AD251" s="108"/>
      <c r="AE251" s="109"/>
      <c r="AF251" s="110"/>
    </row>
    <row r="252" spans="1:127">
      <c r="A252" s="12" t="s">
        <v>19</v>
      </c>
      <c r="B252" s="11">
        <v>43693</v>
      </c>
      <c r="C252" s="10" t="s">
        <v>86</v>
      </c>
      <c r="D252" s="10">
        <v>1</v>
      </c>
      <c r="E252" s="13">
        <v>810</v>
      </c>
      <c r="F252" s="10">
        <v>1</v>
      </c>
      <c r="G252" s="12" t="str">
        <f t="shared" si="28"/>
        <v>ida e volta</v>
      </c>
      <c r="H252" s="13">
        <v>585.29999999999995</v>
      </c>
      <c r="I252" s="13">
        <f t="shared" si="30"/>
        <v>1395.3</v>
      </c>
      <c r="J252" s="27"/>
      <c r="K252" s="9"/>
      <c r="M252" s="30" t="s">
        <v>19</v>
      </c>
      <c r="N252" s="69">
        <v>43693</v>
      </c>
      <c r="O252" s="66" t="s">
        <v>54</v>
      </c>
      <c r="P252" s="66">
        <v>1</v>
      </c>
      <c r="Q252" s="60">
        <v>810</v>
      </c>
      <c r="R252" s="66">
        <v>1</v>
      </c>
      <c r="S252" s="66" t="str">
        <f t="shared" si="29"/>
        <v>ida e volta</v>
      </c>
      <c r="T252" s="60">
        <v>585.29999999999995</v>
      </c>
      <c r="U252" s="60">
        <f t="shared" si="31"/>
        <v>1395.3</v>
      </c>
      <c r="V252" s="129">
        <v>43623</v>
      </c>
      <c r="W252" s="60"/>
      <c r="X252" s="60"/>
      <c r="Y252" s="60"/>
      <c r="Z252" s="57"/>
      <c r="AA252" s="57"/>
      <c r="AB252" s="95">
        <v>405</v>
      </c>
      <c r="AC252" s="104"/>
      <c r="AD252" s="108"/>
      <c r="AE252" s="109"/>
      <c r="AF252" s="110"/>
    </row>
    <row r="253" spans="1:127">
      <c r="A253" s="12" t="s">
        <v>20</v>
      </c>
      <c r="B253" s="11">
        <v>43694</v>
      </c>
      <c r="C253" s="23" t="s">
        <v>21</v>
      </c>
      <c r="D253" s="10">
        <v>1</v>
      </c>
      <c r="E253" s="13">
        <v>405</v>
      </c>
      <c r="F253" s="10">
        <v>1</v>
      </c>
      <c r="G253" s="12" t="str">
        <f t="shared" si="28"/>
        <v>ida e volta</v>
      </c>
      <c r="H253" s="13">
        <v>69.5</v>
      </c>
      <c r="I253" s="13">
        <f t="shared" si="30"/>
        <v>474.5</v>
      </c>
      <c r="J253" s="27"/>
      <c r="K253" s="9"/>
      <c r="M253" s="76" t="s">
        <v>20</v>
      </c>
      <c r="N253" s="69">
        <v>43694</v>
      </c>
      <c r="O253" s="66" t="s">
        <v>21</v>
      </c>
      <c r="P253" s="66">
        <v>1</v>
      </c>
      <c r="Q253" s="60">
        <v>320</v>
      </c>
      <c r="R253" s="66"/>
      <c r="S253" s="66" t="str">
        <f t="shared" si="29"/>
        <v>--</v>
      </c>
      <c r="T253" s="60">
        <v>0</v>
      </c>
      <c r="U253" s="60">
        <f t="shared" si="31"/>
        <v>320</v>
      </c>
      <c r="V253" s="129">
        <v>43623</v>
      </c>
      <c r="W253" s="60"/>
      <c r="X253" s="60"/>
      <c r="Y253" s="60"/>
      <c r="Z253" s="59"/>
      <c r="AA253" s="59"/>
      <c r="AB253" s="95"/>
      <c r="AC253" s="104"/>
      <c r="AD253" s="108"/>
      <c r="AE253" s="109"/>
      <c r="AF253" s="110"/>
    </row>
    <row r="254" spans="1:127" s="32" customFormat="1">
      <c r="A254" s="18" t="s">
        <v>22</v>
      </c>
      <c r="B254" s="17">
        <v>43695</v>
      </c>
      <c r="C254" s="16"/>
      <c r="D254" s="16"/>
      <c r="E254" s="19">
        <v>0</v>
      </c>
      <c r="F254" s="16"/>
      <c r="G254" s="18" t="str">
        <f t="shared" si="28"/>
        <v>--</v>
      </c>
      <c r="H254" s="19">
        <v>0</v>
      </c>
      <c r="I254" s="19">
        <f t="shared" si="30"/>
        <v>0</v>
      </c>
      <c r="J254" s="31"/>
      <c r="K254" s="20"/>
      <c r="L254"/>
      <c r="M254" s="75" t="s">
        <v>22</v>
      </c>
      <c r="N254" s="70">
        <v>43695</v>
      </c>
      <c r="O254" s="71"/>
      <c r="P254" s="71"/>
      <c r="Q254" s="72">
        <v>0</v>
      </c>
      <c r="R254" s="71"/>
      <c r="S254" s="71" t="str">
        <f t="shared" si="29"/>
        <v>--</v>
      </c>
      <c r="T254" s="72">
        <v>0</v>
      </c>
      <c r="U254" s="72">
        <f t="shared" si="31"/>
        <v>0</v>
      </c>
      <c r="V254" s="117"/>
      <c r="W254" s="60"/>
      <c r="X254" s="60"/>
      <c r="Y254" s="60"/>
      <c r="Z254" s="57"/>
      <c r="AA254" s="57"/>
      <c r="AB254" s="95"/>
      <c r="AC254" s="104"/>
      <c r="AD254" s="108"/>
      <c r="AE254" s="109"/>
      <c r="AF254" s="11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  <c r="BD254" s="90"/>
      <c r="BE254" s="90"/>
      <c r="BF254" s="90"/>
      <c r="BG254" s="90"/>
      <c r="BH254" s="90"/>
      <c r="BI254" s="90"/>
      <c r="BJ254" s="90"/>
      <c r="BK254" s="90"/>
      <c r="BL254" s="90"/>
      <c r="BM254" s="90"/>
      <c r="BN254" s="90"/>
      <c r="BO254" s="90"/>
      <c r="BP254" s="90"/>
      <c r="BQ254" s="90"/>
      <c r="BR254" s="90"/>
      <c r="BS254" s="90"/>
      <c r="BT254" s="90"/>
      <c r="BU254" s="90"/>
      <c r="BV254" s="90"/>
      <c r="BW254" s="90"/>
      <c r="BX254" s="90"/>
      <c r="BY254" s="90"/>
      <c r="BZ254" s="90"/>
      <c r="CA254" s="90"/>
      <c r="CB254" s="90"/>
      <c r="CC254" s="90"/>
      <c r="CD254" s="90"/>
      <c r="CE254" s="90"/>
      <c r="CF254" s="90"/>
      <c r="CG254" s="90"/>
      <c r="CH254" s="90"/>
      <c r="CI254" s="90"/>
      <c r="CJ254" s="90"/>
      <c r="CK254" s="90"/>
      <c r="CL254" s="90"/>
      <c r="CM254" s="90"/>
      <c r="CN254" s="90"/>
      <c r="CO254" s="90"/>
      <c r="CP254" s="90"/>
      <c r="CQ254" s="90"/>
      <c r="CR254" s="90"/>
      <c r="CS254" s="90"/>
      <c r="CT254" s="90"/>
      <c r="CU254" s="90"/>
      <c r="CV254" s="90"/>
      <c r="CW254" s="90"/>
      <c r="CX254" s="90"/>
      <c r="CY254" s="90"/>
      <c r="CZ254" s="90"/>
      <c r="DA254" s="90"/>
      <c r="DB254" s="90"/>
      <c r="DC254" s="90"/>
      <c r="DD254" s="90"/>
      <c r="DE254" s="90"/>
      <c r="DF254" s="90"/>
      <c r="DG254" s="90"/>
      <c r="DH254" s="90"/>
      <c r="DI254" s="90"/>
      <c r="DJ254" s="90"/>
      <c r="DK254" s="90"/>
      <c r="DL254" s="90"/>
      <c r="DM254" s="90"/>
      <c r="DN254" s="90"/>
      <c r="DO254" s="90"/>
      <c r="DP254" s="90"/>
      <c r="DQ254" s="90"/>
      <c r="DR254" s="90"/>
      <c r="DS254" s="90"/>
      <c r="DT254" s="90"/>
      <c r="DU254" s="90"/>
      <c r="DV254" s="90"/>
      <c r="DW254" s="90"/>
    </row>
    <row r="255" spans="1:127">
      <c r="A255" s="12" t="s">
        <v>23</v>
      </c>
      <c r="B255" s="11">
        <v>43696</v>
      </c>
      <c r="C255" s="10" t="s">
        <v>16</v>
      </c>
      <c r="D255" s="10">
        <v>1</v>
      </c>
      <c r="E255" s="13">
        <v>810</v>
      </c>
      <c r="F255" s="10">
        <v>1</v>
      </c>
      <c r="G255" s="12" t="str">
        <f t="shared" si="28"/>
        <v>ida e volta</v>
      </c>
      <c r="H255" s="13">
        <v>888.29</v>
      </c>
      <c r="I255" s="13">
        <f t="shared" si="30"/>
        <v>1698.29</v>
      </c>
      <c r="J255" s="27"/>
      <c r="K255" s="9"/>
      <c r="M255" s="30" t="s">
        <v>23</v>
      </c>
      <c r="N255" s="69">
        <v>43696</v>
      </c>
      <c r="O255" s="66" t="s">
        <v>16</v>
      </c>
      <c r="P255" s="66">
        <v>1</v>
      </c>
      <c r="Q255" s="60">
        <v>810</v>
      </c>
      <c r="R255" s="66">
        <v>1</v>
      </c>
      <c r="S255" s="66" t="str">
        <f t="shared" si="29"/>
        <v>ida e volta</v>
      </c>
      <c r="T255" s="60">
        <v>888.29</v>
      </c>
      <c r="U255" s="60">
        <f t="shared" si="31"/>
        <v>1698.29</v>
      </c>
      <c r="V255" s="129">
        <v>43630</v>
      </c>
      <c r="W255" s="60"/>
      <c r="X255" s="60"/>
      <c r="Y255" s="60"/>
      <c r="Z255" s="57"/>
      <c r="AA255" s="57"/>
      <c r="AB255" s="95">
        <v>405</v>
      </c>
      <c r="AC255" s="104"/>
      <c r="AD255" s="108"/>
      <c r="AE255" s="109"/>
      <c r="AF255" s="110"/>
    </row>
    <row r="256" spans="1:127">
      <c r="A256" s="12" t="s">
        <v>13</v>
      </c>
      <c r="B256" s="11">
        <v>43697</v>
      </c>
      <c r="C256" s="10" t="s">
        <v>62</v>
      </c>
      <c r="D256" s="10">
        <v>1</v>
      </c>
      <c r="E256" s="13">
        <v>810</v>
      </c>
      <c r="F256" s="10">
        <v>1</v>
      </c>
      <c r="G256" s="12" t="str">
        <f t="shared" si="28"/>
        <v>ida e volta</v>
      </c>
      <c r="H256" s="13">
        <v>751.29</v>
      </c>
      <c r="I256" s="13">
        <f t="shared" si="30"/>
        <v>1561.29</v>
      </c>
      <c r="J256" s="27"/>
      <c r="K256" s="9"/>
      <c r="M256" s="76" t="s">
        <v>13</v>
      </c>
      <c r="N256" s="69">
        <v>43697</v>
      </c>
      <c r="O256" s="66" t="s">
        <v>16</v>
      </c>
      <c r="P256" s="66">
        <v>1</v>
      </c>
      <c r="Q256" s="60">
        <v>810</v>
      </c>
      <c r="R256" s="66"/>
      <c r="S256" s="66" t="str">
        <f t="shared" si="29"/>
        <v>--</v>
      </c>
      <c r="T256" s="60">
        <v>0</v>
      </c>
      <c r="U256" s="60">
        <f t="shared" si="31"/>
        <v>810</v>
      </c>
      <c r="V256" s="129">
        <v>43630</v>
      </c>
      <c r="W256" s="60"/>
      <c r="X256" s="60"/>
      <c r="Y256" s="60"/>
      <c r="Z256" s="59"/>
      <c r="AA256" s="59"/>
      <c r="AB256" s="95"/>
      <c r="AC256" s="104"/>
      <c r="AD256" s="108"/>
      <c r="AE256" s="109"/>
      <c r="AF256" s="110"/>
    </row>
    <row r="257" spans="1:127">
      <c r="A257" s="12" t="s">
        <v>15</v>
      </c>
      <c r="B257" s="11">
        <v>43698</v>
      </c>
      <c r="C257" s="10" t="s">
        <v>24</v>
      </c>
      <c r="D257" s="10">
        <v>1</v>
      </c>
      <c r="E257" s="13">
        <v>810</v>
      </c>
      <c r="F257" s="10">
        <v>1</v>
      </c>
      <c r="G257" s="12" t="str">
        <f t="shared" si="28"/>
        <v>ida e volta</v>
      </c>
      <c r="H257" s="13">
        <v>810</v>
      </c>
      <c r="I257" s="13">
        <f t="shared" si="30"/>
        <v>1620</v>
      </c>
      <c r="J257" s="27"/>
      <c r="K257" s="9"/>
      <c r="M257" s="30" t="s">
        <v>15</v>
      </c>
      <c r="N257" s="69">
        <v>43698</v>
      </c>
      <c r="O257" s="66" t="s">
        <v>24</v>
      </c>
      <c r="P257" s="66">
        <v>1</v>
      </c>
      <c r="Q257" s="60">
        <v>810</v>
      </c>
      <c r="R257" s="66"/>
      <c r="S257" s="66" t="str">
        <f t="shared" si="29"/>
        <v>--</v>
      </c>
      <c r="T257" s="60">
        <v>0</v>
      </c>
      <c r="U257" s="60">
        <f t="shared" si="31"/>
        <v>810</v>
      </c>
      <c r="V257" s="129">
        <v>43630</v>
      </c>
      <c r="W257" s="60"/>
      <c r="X257" s="60"/>
      <c r="Y257" s="60"/>
      <c r="Z257" s="59"/>
      <c r="AA257" s="59"/>
      <c r="AB257" s="95"/>
      <c r="AC257" s="104"/>
      <c r="AD257" s="108"/>
      <c r="AE257" s="109"/>
      <c r="AF257" s="110"/>
    </row>
    <row r="258" spans="1:127">
      <c r="A258" s="12" t="s">
        <v>18</v>
      </c>
      <c r="B258" s="11">
        <v>43699</v>
      </c>
      <c r="C258" s="10" t="s">
        <v>24</v>
      </c>
      <c r="D258" s="10">
        <v>1</v>
      </c>
      <c r="E258" s="13">
        <v>810</v>
      </c>
      <c r="F258" s="10"/>
      <c r="G258" s="12" t="str">
        <f t="shared" si="28"/>
        <v>--</v>
      </c>
      <c r="H258" s="13">
        <v>0</v>
      </c>
      <c r="I258" s="13">
        <f t="shared" si="30"/>
        <v>810</v>
      </c>
      <c r="J258" s="27"/>
      <c r="K258" s="9"/>
      <c r="M258" s="30" t="s">
        <v>18</v>
      </c>
      <c r="N258" s="69">
        <v>43699</v>
      </c>
      <c r="O258" s="66" t="s">
        <v>24</v>
      </c>
      <c r="P258" s="66">
        <v>1</v>
      </c>
      <c r="Q258" s="60">
        <v>810</v>
      </c>
      <c r="R258" s="66"/>
      <c r="S258" s="66" t="str">
        <f t="shared" si="29"/>
        <v>--</v>
      </c>
      <c r="T258" s="60">
        <v>0</v>
      </c>
      <c r="U258" s="60">
        <f t="shared" si="31"/>
        <v>810</v>
      </c>
      <c r="V258" s="129">
        <v>43630</v>
      </c>
      <c r="W258" s="60"/>
      <c r="X258" s="60"/>
      <c r="Y258" s="60"/>
      <c r="Z258" s="57"/>
      <c r="AA258" s="57"/>
      <c r="AB258" s="95"/>
      <c r="AC258" s="104"/>
      <c r="AD258" s="108"/>
      <c r="AE258" s="109"/>
      <c r="AF258" s="110"/>
    </row>
    <row r="259" spans="1:127">
      <c r="A259" s="12" t="s">
        <v>19</v>
      </c>
      <c r="B259" s="11">
        <v>43700</v>
      </c>
      <c r="C259" s="10" t="s">
        <v>24</v>
      </c>
      <c r="D259" s="10">
        <v>1</v>
      </c>
      <c r="E259" s="13">
        <v>810</v>
      </c>
      <c r="F259" s="10"/>
      <c r="G259" s="12" t="str">
        <f t="shared" si="28"/>
        <v>--</v>
      </c>
      <c r="H259" s="13">
        <v>0</v>
      </c>
      <c r="I259" s="13">
        <f t="shared" si="30"/>
        <v>810</v>
      </c>
      <c r="J259" s="27"/>
      <c r="K259" s="9"/>
      <c r="M259" s="30" t="s">
        <v>19</v>
      </c>
      <c r="N259" s="69">
        <v>43700</v>
      </c>
      <c r="O259" s="66" t="s">
        <v>24</v>
      </c>
      <c r="P259" s="66">
        <v>1</v>
      </c>
      <c r="Q259" s="60">
        <v>810</v>
      </c>
      <c r="R259" s="66"/>
      <c r="S259" s="66" t="str">
        <f t="shared" si="29"/>
        <v>--</v>
      </c>
      <c r="T259" s="60">
        <v>0</v>
      </c>
      <c r="U259" s="60">
        <f t="shared" si="31"/>
        <v>810</v>
      </c>
      <c r="V259" s="129">
        <v>43630</v>
      </c>
      <c r="W259" s="60"/>
      <c r="X259" s="60"/>
      <c r="Y259" s="60"/>
      <c r="Z259" s="57"/>
      <c r="AA259" s="57"/>
      <c r="AB259" s="95">
        <v>405</v>
      </c>
      <c r="AC259" s="104"/>
      <c r="AD259" s="108"/>
      <c r="AE259" s="109"/>
      <c r="AF259" s="110"/>
    </row>
    <row r="260" spans="1:127">
      <c r="A260" s="12" t="s">
        <v>20</v>
      </c>
      <c r="B260" s="11">
        <v>43701</v>
      </c>
      <c r="C260" s="23" t="s">
        <v>21</v>
      </c>
      <c r="D260" s="10">
        <v>1</v>
      </c>
      <c r="E260" s="13">
        <v>405</v>
      </c>
      <c r="F260" s="10">
        <v>1</v>
      </c>
      <c r="G260" s="12" t="str">
        <f t="shared" si="28"/>
        <v>ida e volta</v>
      </c>
      <c r="H260" s="13">
        <v>69.5</v>
      </c>
      <c r="I260" s="13">
        <f t="shared" si="30"/>
        <v>474.5</v>
      </c>
      <c r="J260" s="27"/>
      <c r="K260" s="9"/>
      <c r="M260" s="76" t="s">
        <v>20</v>
      </c>
      <c r="N260" s="69">
        <v>43701</v>
      </c>
      <c r="O260" s="66" t="s">
        <v>21</v>
      </c>
      <c r="P260" s="66">
        <v>1</v>
      </c>
      <c r="Q260" s="60">
        <v>320</v>
      </c>
      <c r="R260" s="66"/>
      <c r="S260" s="66" t="str">
        <f t="shared" si="29"/>
        <v>--</v>
      </c>
      <c r="T260" s="60">
        <v>0</v>
      </c>
      <c r="U260" s="60">
        <f t="shared" si="31"/>
        <v>320</v>
      </c>
      <c r="V260" s="129">
        <v>43630</v>
      </c>
      <c r="W260" s="60"/>
      <c r="X260" s="60"/>
      <c r="Y260" s="60"/>
      <c r="Z260" s="59"/>
      <c r="AA260" s="59"/>
      <c r="AB260" s="95"/>
      <c r="AC260" s="104"/>
      <c r="AD260" s="108"/>
      <c r="AE260" s="109"/>
      <c r="AF260" s="110"/>
    </row>
    <row r="261" spans="1:127" s="32" customFormat="1">
      <c r="A261" s="18" t="s">
        <v>22</v>
      </c>
      <c r="B261" s="17">
        <v>43702</v>
      </c>
      <c r="C261" s="16"/>
      <c r="D261" s="16"/>
      <c r="E261" s="19">
        <v>0</v>
      </c>
      <c r="F261" s="16"/>
      <c r="G261" s="18" t="str">
        <f t="shared" si="28"/>
        <v>--</v>
      </c>
      <c r="H261" s="19">
        <v>0</v>
      </c>
      <c r="I261" s="19">
        <f t="shared" si="30"/>
        <v>0</v>
      </c>
      <c r="J261" s="31"/>
      <c r="K261" s="20"/>
      <c r="L261"/>
      <c r="M261" s="75" t="s">
        <v>22</v>
      </c>
      <c r="N261" s="70">
        <v>43702</v>
      </c>
      <c r="O261" s="71"/>
      <c r="P261" s="71"/>
      <c r="Q261" s="72">
        <v>0</v>
      </c>
      <c r="R261" s="71"/>
      <c r="S261" s="71" t="str">
        <f t="shared" si="29"/>
        <v>--</v>
      </c>
      <c r="T261" s="72">
        <v>0</v>
      </c>
      <c r="U261" s="72">
        <f t="shared" si="31"/>
        <v>0</v>
      </c>
      <c r="V261" s="117"/>
      <c r="W261" s="60"/>
      <c r="X261" s="60"/>
      <c r="Y261" s="60"/>
      <c r="Z261" s="57"/>
      <c r="AA261" s="57"/>
      <c r="AB261" s="95"/>
      <c r="AC261" s="104"/>
      <c r="AD261" s="108"/>
      <c r="AE261" s="109"/>
      <c r="AF261" s="11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  <c r="BD261" s="90"/>
      <c r="BE261" s="90"/>
      <c r="BF261" s="90"/>
      <c r="BG261" s="90"/>
      <c r="BH261" s="90"/>
      <c r="BI261" s="90"/>
      <c r="BJ261" s="90"/>
      <c r="BK261" s="90"/>
      <c r="BL261" s="90"/>
      <c r="BM261" s="90"/>
      <c r="BN261" s="90"/>
      <c r="BO261" s="90"/>
      <c r="BP261" s="90"/>
      <c r="BQ261" s="90"/>
      <c r="BR261" s="90"/>
      <c r="BS261" s="90"/>
      <c r="BT261" s="90"/>
      <c r="BU261" s="90"/>
      <c r="BV261" s="90"/>
      <c r="BW261" s="90"/>
      <c r="BX261" s="90"/>
      <c r="BY261" s="90"/>
      <c r="BZ261" s="90"/>
      <c r="CA261" s="90"/>
      <c r="CB261" s="90"/>
      <c r="CC261" s="90"/>
      <c r="CD261" s="90"/>
      <c r="CE261" s="90"/>
      <c r="CF261" s="90"/>
      <c r="CG261" s="90"/>
      <c r="CH261" s="90"/>
      <c r="CI261" s="90"/>
      <c r="CJ261" s="90"/>
      <c r="CK261" s="90"/>
      <c r="CL261" s="90"/>
      <c r="CM261" s="90"/>
      <c r="CN261" s="90"/>
      <c r="CO261" s="90"/>
      <c r="CP261" s="90"/>
      <c r="CQ261" s="90"/>
      <c r="CR261" s="90"/>
      <c r="CS261" s="90"/>
      <c r="CT261" s="90"/>
      <c r="CU261" s="90"/>
      <c r="CV261" s="90"/>
      <c r="CW261" s="90"/>
      <c r="CX261" s="90"/>
      <c r="CY261" s="90"/>
      <c r="CZ261" s="90"/>
      <c r="DA261" s="90"/>
      <c r="DB261" s="90"/>
      <c r="DC261" s="90"/>
      <c r="DD261" s="90"/>
      <c r="DE261" s="90"/>
      <c r="DF261" s="90"/>
      <c r="DG261" s="90"/>
      <c r="DH261" s="90"/>
      <c r="DI261" s="90"/>
      <c r="DJ261" s="90"/>
      <c r="DK261" s="90"/>
      <c r="DL261" s="90"/>
      <c r="DM261" s="90"/>
      <c r="DN261" s="90"/>
      <c r="DO261" s="90"/>
      <c r="DP261" s="90"/>
      <c r="DQ261" s="90"/>
      <c r="DR261" s="90"/>
      <c r="DS261" s="90"/>
      <c r="DT261" s="90"/>
      <c r="DU261" s="90"/>
      <c r="DV261" s="90"/>
      <c r="DW261" s="90"/>
    </row>
    <row r="262" spans="1:127">
      <c r="A262" s="12" t="s">
        <v>23</v>
      </c>
      <c r="B262" s="11">
        <v>43703</v>
      </c>
      <c r="C262" s="10" t="s">
        <v>16</v>
      </c>
      <c r="D262" s="10">
        <v>1</v>
      </c>
      <c r="E262" s="13">
        <v>810</v>
      </c>
      <c r="F262" s="10">
        <v>1</v>
      </c>
      <c r="G262" s="12" t="str">
        <f t="shared" si="28"/>
        <v>ida e volta</v>
      </c>
      <c r="H262" s="13">
        <v>888.29</v>
      </c>
      <c r="I262" s="13">
        <f t="shared" si="30"/>
        <v>1698.29</v>
      </c>
      <c r="J262" s="27"/>
      <c r="K262" s="9"/>
      <c r="M262" s="30" t="s">
        <v>23</v>
      </c>
      <c r="N262" s="69">
        <v>43703</v>
      </c>
      <c r="O262" s="66" t="s">
        <v>16</v>
      </c>
      <c r="P262" s="66">
        <v>1</v>
      </c>
      <c r="Q262" s="60">
        <v>810</v>
      </c>
      <c r="R262" s="66">
        <v>1</v>
      </c>
      <c r="S262" s="66" t="str">
        <f t="shared" si="29"/>
        <v>ida e volta</v>
      </c>
      <c r="T262" s="60">
        <v>888.29</v>
      </c>
      <c r="U262" s="60">
        <f t="shared" si="31"/>
        <v>1698.29</v>
      </c>
      <c r="V262" s="129">
        <v>43634</v>
      </c>
      <c r="W262" s="60"/>
      <c r="X262" s="60"/>
      <c r="Y262" s="60"/>
      <c r="Z262" s="57"/>
      <c r="AA262" s="57"/>
      <c r="AB262" s="95">
        <v>405</v>
      </c>
      <c r="AC262" s="104"/>
      <c r="AD262" s="108"/>
      <c r="AE262" s="114">
        <v>5714</v>
      </c>
      <c r="AF262" s="110"/>
    </row>
    <row r="263" spans="1:127">
      <c r="A263" s="12" t="s">
        <v>13</v>
      </c>
      <c r="B263" s="11">
        <v>43704</v>
      </c>
      <c r="C263" s="10" t="s">
        <v>80</v>
      </c>
      <c r="D263" s="10">
        <v>1</v>
      </c>
      <c r="E263" s="13">
        <v>810</v>
      </c>
      <c r="F263" s="10">
        <v>1</v>
      </c>
      <c r="G263" s="12" t="str">
        <f t="shared" si="28"/>
        <v>ida e volta</v>
      </c>
      <c r="H263" s="13">
        <v>1212.08</v>
      </c>
      <c r="I263" s="13">
        <f t="shared" si="30"/>
        <v>2022.08</v>
      </c>
      <c r="J263" s="27"/>
      <c r="K263" s="9"/>
      <c r="M263" s="30" t="s">
        <v>13</v>
      </c>
      <c r="N263" s="69">
        <v>43704</v>
      </c>
      <c r="O263" s="66" t="s">
        <v>80</v>
      </c>
      <c r="P263" s="66">
        <v>1</v>
      </c>
      <c r="Q263" s="60">
        <v>810</v>
      </c>
      <c r="R263" s="66">
        <v>1</v>
      </c>
      <c r="S263" s="66" t="str">
        <f t="shared" si="29"/>
        <v>ida e volta</v>
      </c>
      <c r="T263" s="60">
        <v>1212.08</v>
      </c>
      <c r="U263" s="60">
        <f t="shared" si="31"/>
        <v>2022.08</v>
      </c>
      <c r="V263" s="129">
        <v>43634</v>
      </c>
      <c r="W263" s="60"/>
      <c r="X263" s="60"/>
      <c r="Y263" s="60"/>
      <c r="Z263" s="57"/>
      <c r="AA263" s="57"/>
      <c r="AB263" s="95">
        <v>405</v>
      </c>
      <c r="AC263" s="104"/>
      <c r="AD263" s="108"/>
      <c r="AE263" s="114">
        <v>5570.76</v>
      </c>
      <c r="AF263" s="110"/>
    </row>
    <row r="264" spans="1:127">
      <c r="A264" s="12" t="s">
        <v>15</v>
      </c>
      <c r="B264" s="11">
        <v>43705</v>
      </c>
      <c r="C264" s="10" t="s">
        <v>16</v>
      </c>
      <c r="D264" s="10">
        <v>1</v>
      </c>
      <c r="E264" s="13">
        <v>810</v>
      </c>
      <c r="F264" s="10">
        <v>1</v>
      </c>
      <c r="G264" s="12" t="str">
        <f t="shared" si="28"/>
        <v>ida e volta</v>
      </c>
      <c r="H264" s="13">
        <v>888.29</v>
      </c>
      <c r="I264" s="13">
        <f t="shared" si="30"/>
        <v>1698.29</v>
      </c>
      <c r="J264" s="27"/>
      <c r="K264" s="9"/>
      <c r="M264" s="30" t="s">
        <v>15</v>
      </c>
      <c r="N264" s="69">
        <v>43705</v>
      </c>
      <c r="O264" s="66" t="s">
        <v>16</v>
      </c>
      <c r="P264" s="66">
        <v>1</v>
      </c>
      <c r="Q264" s="60">
        <v>810</v>
      </c>
      <c r="R264" s="66">
        <v>1</v>
      </c>
      <c r="S264" s="66" t="str">
        <f t="shared" si="29"/>
        <v>ida e volta</v>
      </c>
      <c r="T264" s="60">
        <v>888.29</v>
      </c>
      <c r="U264" s="60">
        <f t="shared" si="31"/>
        <v>1698.29</v>
      </c>
      <c r="V264" s="129">
        <v>43634</v>
      </c>
      <c r="W264" s="60" t="s">
        <v>183</v>
      </c>
      <c r="X264" s="60"/>
      <c r="Y264" s="60">
        <f>T264/2</f>
        <v>444.14499999999998</v>
      </c>
      <c r="Z264" s="57"/>
      <c r="AA264" s="57"/>
      <c r="AB264" s="95"/>
      <c r="AC264" s="104"/>
      <c r="AD264" s="108"/>
      <c r="AE264" s="114">
        <v>5862.12</v>
      </c>
      <c r="AF264" s="110"/>
    </row>
    <row r="265" spans="1:127">
      <c r="A265" s="12" t="s">
        <v>18</v>
      </c>
      <c r="B265" s="11">
        <v>43706</v>
      </c>
      <c r="C265" s="10" t="s">
        <v>64</v>
      </c>
      <c r="D265" s="10">
        <v>1</v>
      </c>
      <c r="E265" s="13">
        <v>810</v>
      </c>
      <c r="F265" s="10"/>
      <c r="G265" s="12" t="str">
        <f t="shared" si="28"/>
        <v>--</v>
      </c>
      <c r="H265" s="13">
        <v>0</v>
      </c>
      <c r="I265" s="13">
        <f t="shared" si="30"/>
        <v>810</v>
      </c>
      <c r="J265" s="27"/>
      <c r="K265" s="9"/>
      <c r="M265" s="30" t="s">
        <v>18</v>
      </c>
      <c r="N265" s="69">
        <v>43706</v>
      </c>
      <c r="O265" s="66" t="s">
        <v>64</v>
      </c>
      <c r="P265" s="66">
        <v>1</v>
      </c>
      <c r="Q265" s="60">
        <v>810</v>
      </c>
      <c r="R265" s="66"/>
      <c r="S265" s="66" t="str">
        <f t="shared" si="29"/>
        <v>--</v>
      </c>
      <c r="T265" s="60">
        <v>0</v>
      </c>
      <c r="U265" s="60">
        <f t="shared" si="31"/>
        <v>810</v>
      </c>
      <c r="V265" s="129">
        <v>43634</v>
      </c>
      <c r="W265" s="60"/>
      <c r="X265" s="60"/>
      <c r="Y265" s="60"/>
      <c r="Z265" s="57"/>
      <c r="AA265" s="57"/>
      <c r="AB265" s="95"/>
      <c r="AC265" s="104"/>
      <c r="AD265" s="108"/>
      <c r="AE265" s="114">
        <v>4943.8500000000004</v>
      </c>
      <c r="AF265" s="110"/>
    </row>
    <row r="266" spans="1:127">
      <c r="A266" s="12" t="s">
        <v>19</v>
      </c>
      <c r="B266" s="11">
        <v>43707</v>
      </c>
      <c r="C266" s="10" t="s">
        <v>84</v>
      </c>
      <c r="D266" s="10">
        <v>1</v>
      </c>
      <c r="E266" s="13">
        <v>810</v>
      </c>
      <c r="F266" s="10"/>
      <c r="G266" s="12" t="str">
        <f t="shared" si="28"/>
        <v>--</v>
      </c>
      <c r="H266" s="13">
        <v>0</v>
      </c>
      <c r="I266" s="13">
        <f t="shared" si="30"/>
        <v>810</v>
      </c>
      <c r="J266" s="27"/>
      <c r="K266" s="9"/>
      <c r="M266" s="76" t="s">
        <v>19</v>
      </c>
      <c r="N266" s="69">
        <v>43707</v>
      </c>
      <c r="O266" s="66" t="s">
        <v>24</v>
      </c>
      <c r="P266" s="66">
        <v>1</v>
      </c>
      <c r="Q266" s="60">
        <v>810</v>
      </c>
      <c r="R266" s="66"/>
      <c r="S266" s="66" t="str">
        <f t="shared" si="29"/>
        <v>--</v>
      </c>
      <c r="T266" s="60">
        <v>0</v>
      </c>
      <c r="U266" s="60">
        <f t="shared" si="31"/>
        <v>810</v>
      </c>
      <c r="V266" s="129">
        <v>43634</v>
      </c>
      <c r="W266" s="60"/>
      <c r="X266" s="60"/>
      <c r="Y266" s="60"/>
      <c r="Z266" s="59"/>
      <c r="AA266" s="59"/>
      <c r="AB266" s="95">
        <v>405</v>
      </c>
      <c r="AC266" s="104"/>
      <c r="AD266" s="108"/>
      <c r="AE266" s="114">
        <v>8178.29</v>
      </c>
      <c r="AF266" s="110"/>
    </row>
    <row r="267" spans="1:127">
      <c r="A267" s="12" t="s">
        <v>20</v>
      </c>
      <c r="B267" s="11">
        <v>43708</v>
      </c>
      <c r="C267" s="23" t="s">
        <v>21</v>
      </c>
      <c r="D267" s="10">
        <v>1</v>
      </c>
      <c r="E267" s="13">
        <v>0</v>
      </c>
      <c r="F267" s="10">
        <v>1</v>
      </c>
      <c r="G267" s="12" t="str">
        <f t="shared" si="28"/>
        <v>ida e volta</v>
      </c>
      <c r="H267" s="13">
        <v>69.5</v>
      </c>
      <c r="I267" s="13">
        <f t="shared" si="30"/>
        <v>69.5</v>
      </c>
      <c r="J267" s="27"/>
      <c r="K267" s="9"/>
      <c r="M267" s="76" t="s">
        <v>20</v>
      </c>
      <c r="N267" s="69">
        <v>43708</v>
      </c>
      <c r="O267" s="66" t="s">
        <v>21</v>
      </c>
      <c r="P267" s="66">
        <v>1</v>
      </c>
      <c r="Q267" s="60">
        <v>320</v>
      </c>
      <c r="R267" s="66"/>
      <c r="S267" s="66" t="str">
        <f t="shared" si="29"/>
        <v>--</v>
      </c>
      <c r="T267" s="60">
        <v>0</v>
      </c>
      <c r="U267" s="60">
        <f t="shared" si="31"/>
        <v>320</v>
      </c>
      <c r="V267" s="129">
        <v>43634</v>
      </c>
      <c r="W267" s="60"/>
      <c r="X267" s="60"/>
      <c r="Y267" s="60"/>
      <c r="Z267" s="59"/>
      <c r="AA267" s="59"/>
      <c r="AB267" s="95"/>
      <c r="AC267" s="104"/>
      <c r="AD267" s="108"/>
      <c r="AE267" s="109"/>
      <c r="AF267" s="110"/>
    </row>
    <row r="268" spans="1:127">
      <c r="D268">
        <f>SUM(D237:D267)</f>
        <v>27</v>
      </c>
      <c r="E268" s="28">
        <f>SUM(E237:E267)</f>
        <v>19440</v>
      </c>
      <c r="F268">
        <f>SUM(F237:F267)</f>
        <v>20</v>
      </c>
      <c r="G268" s="12"/>
      <c r="H268" s="28">
        <f>SUM(H237:H267)</f>
        <v>11525.619999999999</v>
      </c>
      <c r="I268" s="28">
        <f>SUM(I237:I267)</f>
        <v>30965.620000000003</v>
      </c>
      <c r="N268" s="66"/>
      <c r="O268" s="66"/>
      <c r="P268" s="66">
        <f>SUM(P237:P267)</f>
        <v>27</v>
      </c>
      <c r="Q268" s="78">
        <f>SUM(Q237:Q267)</f>
        <v>19420</v>
      </c>
      <c r="R268" s="66">
        <f>SUM(R237:R267)</f>
        <v>12</v>
      </c>
      <c r="S268" s="66"/>
      <c r="T268" s="78">
        <f>SUM(T237:T267)</f>
        <v>8613.369999999999</v>
      </c>
      <c r="U268" s="78">
        <f>SUM(U237:U267)</f>
        <v>28033.370000000003</v>
      </c>
      <c r="V268" s="123"/>
      <c r="W268" s="65"/>
      <c r="X268" s="65"/>
      <c r="Y268" s="65"/>
      <c r="Z268" s="14"/>
      <c r="AA268" s="14"/>
      <c r="AB268" s="97"/>
      <c r="AC268" s="104"/>
      <c r="AD268" s="112">
        <v>30269.03</v>
      </c>
      <c r="AE268" s="114">
        <f>AE262+AE263+AE264+AE265+AE266</f>
        <v>30269.020000000004</v>
      </c>
      <c r="AF268" s="110"/>
    </row>
    <row r="269" spans="1:127" ht="21" customHeight="1">
      <c r="G269" s="12"/>
      <c r="N269" s="63"/>
      <c r="O269" s="63"/>
      <c r="P269" s="63"/>
      <c r="Q269" s="63"/>
      <c r="R269" s="63"/>
      <c r="S269" s="47"/>
      <c r="T269" s="63"/>
      <c r="U269" s="63"/>
      <c r="V269" s="123"/>
      <c r="W269" s="66"/>
      <c r="X269" s="66"/>
      <c r="Y269" s="66"/>
      <c r="Z269" s="9"/>
      <c r="AA269" s="9"/>
      <c r="AB269" s="94"/>
      <c r="AC269" s="104"/>
      <c r="AD269" s="108"/>
      <c r="AE269" s="109"/>
      <c r="AF269" s="110"/>
    </row>
    <row r="270" spans="1:127" ht="54.75" customHeight="1">
      <c r="A270" s="5" t="s">
        <v>1</v>
      </c>
      <c r="B270" s="6" t="s">
        <v>90</v>
      </c>
      <c r="C270" s="5" t="s">
        <v>3</v>
      </c>
      <c r="D270" s="5" t="s">
        <v>4</v>
      </c>
      <c r="E270" s="7" t="s">
        <v>140</v>
      </c>
      <c r="F270" s="5" t="s">
        <v>4</v>
      </c>
      <c r="G270" s="5"/>
      <c r="H270" s="7" t="s">
        <v>141</v>
      </c>
      <c r="I270" s="7" t="s">
        <v>7</v>
      </c>
      <c r="J270" s="29" t="s">
        <v>8</v>
      </c>
      <c r="K270" s="8" t="s">
        <v>9</v>
      </c>
      <c r="M270" s="74" t="s">
        <v>1</v>
      </c>
      <c r="N270" s="6" t="s">
        <v>90</v>
      </c>
      <c r="O270" s="5" t="s">
        <v>3</v>
      </c>
      <c r="P270" s="5" t="s">
        <v>4</v>
      </c>
      <c r="Q270" s="7" t="s">
        <v>140</v>
      </c>
      <c r="R270" s="5" t="s">
        <v>4</v>
      </c>
      <c r="S270" s="5"/>
      <c r="T270" s="7" t="s">
        <v>141</v>
      </c>
      <c r="U270" s="7" t="s">
        <v>7</v>
      </c>
      <c r="V270" s="124" t="s">
        <v>8</v>
      </c>
      <c r="W270" s="83" t="s">
        <v>142</v>
      </c>
      <c r="X270" s="55" t="s">
        <v>143</v>
      </c>
      <c r="Y270" s="55" t="s">
        <v>144</v>
      </c>
      <c r="Z270" s="55" t="s">
        <v>145</v>
      </c>
      <c r="AA270" s="55" t="s">
        <v>146</v>
      </c>
      <c r="AB270" s="92" t="s">
        <v>147</v>
      </c>
      <c r="AC270" s="103" t="s">
        <v>148</v>
      </c>
      <c r="AD270" s="108"/>
      <c r="AE270" s="109"/>
      <c r="AF270" s="110"/>
    </row>
    <row r="271" spans="1:127">
      <c r="A271" s="12" t="s">
        <v>22</v>
      </c>
      <c r="B271" s="11">
        <v>43709</v>
      </c>
      <c r="C271" s="12"/>
      <c r="D271" s="12"/>
      <c r="E271" s="13">
        <v>0</v>
      </c>
      <c r="F271" s="10"/>
      <c r="G271" s="12" t="str">
        <f t="shared" ref="G271:G301" si="32">IF(F271=1,"ida e volta", "--" )</f>
        <v>--</v>
      </c>
      <c r="H271" s="13">
        <v>0</v>
      </c>
      <c r="I271" s="13">
        <f>SUM(H271,E271)</f>
        <v>0</v>
      </c>
      <c r="J271" s="30"/>
      <c r="K271" s="9"/>
      <c r="M271" s="30" t="s">
        <v>22</v>
      </c>
      <c r="N271" s="70">
        <v>43709</v>
      </c>
      <c r="O271" s="71"/>
      <c r="P271" s="71"/>
      <c r="Q271" s="72">
        <v>0</v>
      </c>
      <c r="R271" s="71"/>
      <c r="S271" s="71" t="str">
        <f t="shared" ref="S271:S301" si="33">IF(R271=1,"ida e volta", "--" )</f>
        <v>--</v>
      </c>
      <c r="T271" s="72">
        <v>0</v>
      </c>
      <c r="U271" s="72">
        <f>SUM(T271,Q271)</f>
        <v>0</v>
      </c>
      <c r="V271" s="117"/>
      <c r="W271" s="60"/>
      <c r="X271" s="60"/>
      <c r="Y271" s="60"/>
      <c r="Z271" s="57"/>
      <c r="AA271" s="57"/>
      <c r="AB271" s="95"/>
      <c r="AC271" s="104"/>
      <c r="AD271" s="108"/>
      <c r="AE271" s="109"/>
      <c r="AF271" s="110"/>
    </row>
    <row r="272" spans="1:127">
      <c r="A272" s="12" t="s">
        <v>23</v>
      </c>
      <c r="B272" s="11">
        <v>43710</v>
      </c>
      <c r="C272" s="48" t="s">
        <v>91</v>
      </c>
      <c r="D272" s="10">
        <v>1</v>
      </c>
      <c r="E272" s="13">
        <v>810</v>
      </c>
      <c r="F272" s="10">
        <v>1</v>
      </c>
      <c r="G272" s="12" t="str">
        <f t="shared" si="32"/>
        <v>ida e volta</v>
      </c>
      <c r="H272" s="13">
        <v>888.29</v>
      </c>
      <c r="I272" s="13">
        <f t="shared" ref="I272:I300" si="34">SUM(H272,E272)</f>
        <v>1698.29</v>
      </c>
      <c r="J272" s="27"/>
      <c r="K272" s="9"/>
      <c r="M272" s="30" t="s">
        <v>23</v>
      </c>
      <c r="N272" s="69">
        <v>43710</v>
      </c>
      <c r="O272" s="66" t="s">
        <v>91</v>
      </c>
      <c r="P272" s="66">
        <v>1</v>
      </c>
      <c r="Q272" s="60">
        <v>810</v>
      </c>
      <c r="R272" s="66">
        <v>1</v>
      </c>
      <c r="S272" s="66" t="str">
        <f t="shared" si="33"/>
        <v>ida e volta</v>
      </c>
      <c r="T272" s="60">
        <v>888.29</v>
      </c>
      <c r="U272" s="60">
        <f t="shared" ref="U272:U300" si="35">SUM(T272,Q272)</f>
        <v>1698.29</v>
      </c>
      <c r="V272" s="129">
        <v>43641</v>
      </c>
      <c r="W272" s="60"/>
      <c r="X272" s="60"/>
      <c r="Y272" s="60"/>
      <c r="Z272" s="57"/>
      <c r="AA272" s="57"/>
      <c r="AB272" s="95">
        <v>405</v>
      </c>
      <c r="AC272" s="104"/>
      <c r="AD272" s="108"/>
      <c r="AE272" s="109"/>
      <c r="AF272" s="110"/>
    </row>
    <row r="273" spans="1:127">
      <c r="A273" s="12" t="s">
        <v>13</v>
      </c>
      <c r="B273" s="11">
        <v>43711</v>
      </c>
      <c r="C273" s="10" t="s">
        <v>92</v>
      </c>
      <c r="D273" s="10">
        <v>1</v>
      </c>
      <c r="E273" s="13">
        <v>810</v>
      </c>
      <c r="F273" s="10">
        <v>1</v>
      </c>
      <c r="G273" s="12" t="str">
        <f t="shared" si="32"/>
        <v>ida e volta</v>
      </c>
      <c r="H273" s="13">
        <v>514.29999999999995</v>
      </c>
      <c r="I273" s="13">
        <f t="shared" si="34"/>
        <v>1324.3</v>
      </c>
      <c r="J273" s="27"/>
      <c r="K273" s="9"/>
      <c r="M273" s="30" t="s">
        <v>13</v>
      </c>
      <c r="N273" s="69">
        <v>43711</v>
      </c>
      <c r="O273" s="66" t="s">
        <v>92</v>
      </c>
      <c r="P273" s="66">
        <v>1</v>
      </c>
      <c r="Q273" s="60">
        <v>810</v>
      </c>
      <c r="R273" s="66">
        <v>1</v>
      </c>
      <c r="S273" s="66" t="str">
        <f t="shared" si="33"/>
        <v>ida e volta</v>
      </c>
      <c r="T273" s="60">
        <v>514.29999999999995</v>
      </c>
      <c r="U273" s="60">
        <f t="shared" si="35"/>
        <v>1324.3</v>
      </c>
      <c r="V273" s="129">
        <v>43641</v>
      </c>
      <c r="W273" s="60" t="s">
        <v>184</v>
      </c>
      <c r="X273" s="60"/>
      <c r="Y273" s="60">
        <f>T273</f>
        <v>514.29999999999995</v>
      </c>
      <c r="Z273" s="57"/>
      <c r="AA273" s="57"/>
      <c r="AB273" s="95">
        <v>405</v>
      </c>
      <c r="AC273" s="104"/>
      <c r="AD273" s="108"/>
      <c r="AE273" s="109"/>
      <c r="AF273" s="110"/>
    </row>
    <row r="274" spans="1:127">
      <c r="A274" s="12" t="s">
        <v>15</v>
      </c>
      <c r="B274" s="11">
        <v>43712</v>
      </c>
      <c r="C274" s="10" t="s">
        <v>91</v>
      </c>
      <c r="D274" s="10">
        <v>1</v>
      </c>
      <c r="E274" s="13">
        <v>810</v>
      </c>
      <c r="F274" s="10">
        <v>1</v>
      </c>
      <c r="G274" s="12" t="str">
        <f t="shared" si="32"/>
        <v>ida e volta</v>
      </c>
      <c r="H274" s="13">
        <v>888.29</v>
      </c>
      <c r="I274" s="13">
        <f t="shared" si="34"/>
        <v>1698.29</v>
      </c>
      <c r="J274" s="27"/>
      <c r="K274" s="9"/>
      <c r="M274" s="30" t="s">
        <v>15</v>
      </c>
      <c r="N274" s="69">
        <v>43712</v>
      </c>
      <c r="O274" s="66" t="s">
        <v>91</v>
      </c>
      <c r="P274" s="66">
        <v>1</v>
      </c>
      <c r="Q274" s="60">
        <v>810</v>
      </c>
      <c r="R274" s="66">
        <v>1</v>
      </c>
      <c r="S274" s="66" t="str">
        <f t="shared" si="33"/>
        <v>ida e volta</v>
      </c>
      <c r="T274" s="60">
        <v>888.29</v>
      </c>
      <c r="U274" s="60">
        <f t="shared" si="35"/>
        <v>1698.29</v>
      </c>
      <c r="V274" s="129">
        <v>43641</v>
      </c>
      <c r="W274" s="60"/>
      <c r="X274" s="60"/>
      <c r="Y274" s="60"/>
      <c r="Z274" s="57"/>
      <c r="AA274" s="57"/>
      <c r="AB274" s="95"/>
      <c r="AC274" s="104"/>
      <c r="AD274" s="108"/>
      <c r="AE274" s="109"/>
      <c r="AF274" s="110"/>
    </row>
    <row r="275" spans="1:127">
      <c r="A275" s="12" t="s">
        <v>18</v>
      </c>
      <c r="B275" s="11">
        <v>43713</v>
      </c>
      <c r="C275" s="10" t="s">
        <v>91</v>
      </c>
      <c r="D275" s="10">
        <v>1</v>
      </c>
      <c r="E275" s="13">
        <v>810</v>
      </c>
      <c r="F275" s="10"/>
      <c r="G275" s="12" t="str">
        <f t="shared" si="32"/>
        <v>--</v>
      </c>
      <c r="H275" s="13">
        <v>0</v>
      </c>
      <c r="I275" s="13">
        <f t="shared" si="34"/>
        <v>810</v>
      </c>
      <c r="J275" s="27"/>
      <c r="K275" s="9"/>
      <c r="M275" s="30" t="s">
        <v>18</v>
      </c>
      <c r="N275" s="69">
        <v>43713</v>
      </c>
      <c r="O275" s="66" t="s">
        <v>91</v>
      </c>
      <c r="P275" s="66">
        <v>1</v>
      </c>
      <c r="Q275" s="60">
        <v>810</v>
      </c>
      <c r="R275" s="66"/>
      <c r="S275" s="66" t="str">
        <f t="shared" si="33"/>
        <v>--</v>
      </c>
      <c r="T275" s="60">
        <v>0</v>
      </c>
      <c r="U275" s="60">
        <f t="shared" si="35"/>
        <v>810</v>
      </c>
      <c r="V275" s="129">
        <v>43641</v>
      </c>
      <c r="W275" s="60"/>
      <c r="X275" s="60"/>
      <c r="Y275" s="60"/>
      <c r="Z275" s="57"/>
      <c r="AA275" s="57"/>
      <c r="AB275" s="95">
        <v>405</v>
      </c>
      <c r="AC275" s="104"/>
      <c r="AD275" s="108"/>
      <c r="AE275" s="109"/>
      <c r="AF275" s="110"/>
    </row>
    <row r="276" spans="1:127">
      <c r="A276" s="12" t="s">
        <v>19</v>
      </c>
      <c r="B276" s="11">
        <v>43714</v>
      </c>
      <c r="C276" s="10" t="s">
        <v>93</v>
      </c>
      <c r="D276" s="10">
        <v>1</v>
      </c>
      <c r="E276" s="13">
        <v>810</v>
      </c>
      <c r="F276" s="10">
        <v>1</v>
      </c>
      <c r="G276" s="12" t="str">
        <f t="shared" si="32"/>
        <v>ida e volta</v>
      </c>
      <c r="H276" s="13">
        <v>910.17</v>
      </c>
      <c r="I276" s="13">
        <f t="shared" si="34"/>
        <v>1720.17</v>
      </c>
      <c r="J276" s="35"/>
      <c r="K276" s="9"/>
      <c r="M276" s="30" t="s">
        <v>19</v>
      </c>
      <c r="N276" s="69">
        <v>43714</v>
      </c>
      <c r="O276" s="66" t="s">
        <v>93</v>
      </c>
      <c r="P276" s="66">
        <v>1</v>
      </c>
      <c r="Q276" s="60">
        <v>810</v>
      </c>
      <c r="R276" s="66">
        <v>1</v>
      </c>
      <c r="S276" s="66" t="str">
        <f t="shared" si="33"/>
        <v>ida e volta</v>
      </c>
      <c r="T276" s="60">
        <v>910.17</v>
      </c>
      <c r="U276" s="60">
        <f t="shared" si="35"/>
        <v>1720.17</v>
      </c>
      <c r="V276" s="129">
        <v>43641</v>
      </c>
      <c r="W276" s="60"/>
      <c r="X276" s="60"/>
      <c r="Y276" s="60"/>
      <c r="Z276" s="57"/>
      <c r="AA276" s="57"/>
      <c r="AB276" s="95">
        <v>405</v>
      </c>
      <c r="AC276" s="104"/>
      <c r="AD276" s="108"/>
      <c r="AE276" s="109"/>
      <c r="AF276" s="110"/>
    </row>
    <row r="277" spans="1:127">
      <c r="A277" s="12" t="s">
        <v>20</v>
      </c>
      <c r="B277" s="11">
        <v>43715</v>
      </c>
      <c r="C277" s="10"/>
      <c r="D277" s="10"/>
      <c r="E277" s="13">
        <v>0</v>
      </c>
      <c r="F277" s="10"/>
      <c r="G277" s="12" t="str">
        <f t="shared" si="32"/>
        <v>--</v>
      </c>
      <c r="H277" s="13">
        <v>0</v>
      </c>
      <c r="I277" s="13">
        <f t="shared" si="34"/>
        <v>0</v>
      </c>
      <c r="J277" s="27"/>
      <c r="K277" s="9"/>
      <c r="M277" s="30" t="s">
        <v>20</v>
      </c>
      <c r="N277" s="69">
        <v>43715</v>
      </c>
      <c r="O277" s="66"/>
      <c r="P277" s="66"/>
      <c r="Q277" s="60">
        <v>0</v>
      </c>
      <c r="R277" s="66"/>
      <c r="S277" s="66" t="str">
        <f t="shared" si="33"/>
        <v>--</v>
      </c>
      <c r="T277" s="60">
        <v>0</v>
      </c>
      <c r="U277" s="60">
        <f t="shared" si="35"/>
        <v>0</v>
      </c>
      <c r="V277" s="117"/>
      <c r="W277" s="60"/>
      <c r="X277" s="60"/>
      <c r="Y277" s="60"/>
      <c r="Z277" s="57"/>
      <c r="AA277" s="57"/>
      <c r="AB277" s="95"/>
      <c r="AC277" s="104"/>
      <c r="AD277" s="108"/>
      <c r="AE277" s="109"/>
      <c r="AF277" s="110"/>
    </row>
    <row r="278" spans="1:127" s="32" customFormat="1">
      <c r="A278" s="18" t="s">
        <v>22</v>
      </c>
      <c r="B278" s="17">
        <v>43716</v>
      </c>
      <c r="C278" s="16"/>
      <c r="D278" s="16"/>
      <c r="E278" s="19">
        <v>0</v>
      </c>
      <c r="F278" s="16"/>
      <c r="G278" s="18" t="str">
        <f t="shared" si="32"/>
        <v>--</v>
      </c>
      <c r="H278" s="19">
        <v>0</v>
      </c>
      <c r="I278" s="19">
        <f t="shared" si="34"/>
        <v>0</v>
      </c>
      <c r="J278" s="31"/>
      <c r="K278" s="20"/>
      <c r="L278"/>
      <c r="M278" s="75" t="s">
        <v>22</v>
      </c>
      <c r="N278" s="70">
        <v>43716</v>
      </c>
      <c r="O278" s="71"/>
      <c r="P278" s="71"/>
      <c r="Q278" s="72">
        <v>0</v>
      </c>
      <c r="R278" s="71"/>
      <c r="S278" s="71" t="str">
        <f t="shared" si="33"/>
        <v>--</v>
      </c>
      <c r="T278" s="72">
        <v>0</v>
      </c>
      <c r="U278" s="72">
        <f t="shared" si="35"/>
        <v>0</v>
      </c>
      <c r="V278" s="117"/>
      <c r="W278" s="60"/>
      <c r="X278" s="60"/>
      <c r="Y278" s="60"/>
      <c r="Z278" s="57"/>
      <c r="AA278" s="57"/>
      <c r="AB278" s="95"/>
      <c r="AC278" s="104"/>
      <c r="AD278" s="108"/>
      <c r="AE278" s="109"/>
      <c r="AF278" s="11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  <c r="BD278" s="90"/>
      <c r="BE278" s="90"/>
      <c r="BF278" s="90"/>
      <c r="BG278" s="90"/>
      <c r="BH278" s="90"/>
      <c r="BI278" s="90"/>
      <c r="BJ278" s="90"/>
      <c r="BK278" s="90"/>
      <c r="BL278" s="90"/>
      <c r="BM278" s="90"/>
      <c r="BN278" s="90"/>
      <c r="BO278" s="90"/>
      <c r="BP278" s="90"/>
      <c r="BQ278" s="90"/>
      <c r="BR278" s="90"/>
      <c r="BS278" s="90"/>
      <c r="BT278" s="90"/>
      <c r="BU278" s="90"/>
      <c r="BV278" s="90"/>
      <c r="BW278" s="90"/>
      <c r="BX278" s="90"/>
      <c r="BY278" s="90"/>
      <c r="BZ278" s="90"/>
      <c r="CA278" s="90"/>
      <c r="CB278" s="90"/>
      <c r="CC278" s="90"/>
      <c r="CD278" s="90"/>
      <c r="CE278" s="90"/>
      <c r="CF278" s="90"/>
      <c r="CG278" s="90"/>
      <c r="CH278" s="90"/>
      <c r="CI278" s="90"/>
      <c r="CJ278" s="90"/>
      <c r="CK278" s="90"/>
      <c r="CL278" s="90"/>
      <c r="CM278" s="90"/>
      <c r="CN278" s="90"/>
      <c r="CO278" s="90"/>
      <c r="CP278" s="90"/>
      <c r="CQ278" s="90"/>
      <c r="CR278" s="90"/>
      <c r="CS278" s="90"/>
      <c r="CT278" s="90"/>
      <c r="CU278" s="90"/>
      <c r="CV278" s="90"/>
      <c r="CW278" s="90"/>
      <c r="CX278" s="90"/>
      <c r="CY278" s="90"/>
      <c r="CZ278" s="90"/>
      <c r="DA278" s="90"/>
      <c r="DB278" s="90"/>
      <c r="DC278" s="90"/>
      <c r="DD278" s="90"/>
      <c r="DE278" s="90"/>
      <c r="DF278" s="90"/>
      <c r="DG278" s="90"/>
      <c r="DH278" s="90"/>
      <c r="DI278" s="90"/>
      <c r="DJ278" s="90"/>
      <c r="DK278" s="90"/>
      <c r="DL278" s="90"/>
      <c r="DM278" s="90"/>
      <c r="DN278" s="90"/>
      <c r="DO278" s="90"/>
      <c r="DP278" s="90"/>
      <c r="DQ278" s="90"/>
      <c r="DR278" s="90"/>
      <c r="DS278" s="90"/>
      <c r="DT278" s="90"/>
      <c r="DU278" s="90"/>
      <c r="DV278" s="90"/>
      <c r="DW278" s="90"/>
    </row>
    <row r="279" spans="1:127" ht="14.45" customHeight="1">
      <c r="A279" s="12" t="s">
        <v>23</v>
      </c>
      <c r="B279" s="34">
        <v>43717</v>
      </c>
      <c r="C279" s="22" t="s">
        <v>91</v>
      </c>
      <c r="D279" s="22">
        <v>1</v>
      </c>
      <c r="E279" s="24">
        <v>810</v>
      </c>
      <c r="F279" s="22">
        <v>1</v>
      </c>
      <c r="G279" s="23" t="str">
        <f t="shared" si="32"/>
        <v>ida e volta</v>
      </c>
      <c r="H279" s="24">
        <v>888.29</v>
      </c>
      <c r="I279" s="24">
        <f t="shared" si="34"/>
        <v>1698.29</v>
      </c>
      <c r="J279" s="27"/>
      <c r="K279" s="9"/>
      <c r="M279" s="76" t="s">
        <v>23</v>
      </c>
      <c r="N279" s="69">
        <v>43717</v>
      </c>
      <c r="O279" s="66" t="s">
        <v>161</v>
      </c>
      <c r="P279" s="66">
        <v>1</v>
      </c>
      <c r="Q279" s="60">
        <v>810</v>
      </c>
      <c r="R279" s="66"/>
      <c r="S279" s="66" t="str">
        <f t="shared" si="33"/>
        <v>--</v>
      </c>
      <c r="T279" s="60">
        <v>0</v>
      </c>
      <c r="U279" s="60">
        <f t="shared" si="35"/>
        <v>810</v>
      </c>
      <c r="V279" s="131">
        <v>43649</v>
      </c>
      <c r="W279" s="60"/>
      <c r="X279" s="60">
        <f>U279</f>
        <v>810</v>
      </c>
      <c r="Y279" s="60"/>
      <c r="Z279" s="59"/>
      <c r="AA279" s="59"/>
      <c r="AB279" s="95"/>
      <c r="AC279" s="104"/>
      <c r="AD279" s="108"/>
      <c r="AE279" s="109"/>
      <c r="AF279" s="110"/>
    </row>
    <row r="280" spans="1:127">
      <c r="A280" s="12" t="s">
        <v>13</v>
      </c>
      <c r="B280" s="34">
        <v>43718</v>
      </c>
      <c r="C280" s="22" t="s">
        <v>91</v>
      </c>
      <c r="D280" s="22">
        <v>1</v>
      </c>
      <c r="E280" s="24">
        <v>810</v>
      </c>
      <c r="F280" s="22"/>
      <c r="G280" s="23" t="str">
        <f t="shared" si="32"/>
        <v>--</v>
      </c>
      <c r="H280" s="24">
        <v>0</v>
      </c>
      <c r="I280" s="24">
        <f t="shared" si="34"/>
        <v>810</v>
      </c>
      <c r="J280" s="27"/>
      <c r="K280" s="9"/>
      <c r="M280" s="76" t="s">
        <v>13</v>
      </c>
      <c r="N280" s="69">
        <v>43718</v>
      </c>
      <c r="O280" s="66" t="s">
        <v>161</v>
      </c>
      <c r="P280" s="66">
        <v>1</v>
      </c>
      <c r="Q280" s="60">
        <v>810</v>
      </c>
      <c r="R280" s="66"/>
      <c r="S280" s="66" t="str">
        <f t="shared" si="33"/>
        <v>--</v>
      </c>
      <c r="T280" s="60">
        <v>0</v>
      </c>
      <c r="U280" s="60">
        <f t="shared" si="35"/>
        <v>810</v>
      </c>
      <c r="V280" s="131">
        <v>43649</v>
      </c>
      <c r="W280" s="60"/>
      <c r="X280" s="60">
        <f>U280</f>
        <v>810</v>
      </c>
      <c r="Y280" s="60"/>
      <c r="Z280" s="59"/>
      <c r="AA280" s="59"/>
      <c r="AB280" s="95"/>
      <c r="AC280" s="104"/>
      <c r="AD280" s="108"/>
      <c r="AE280" s="109"/>
      <c r="AF280" s="110"/>
    </row>
    <row r="281" spans="1:127">
      <c r="A281" s="12" t="s">
        <v>15</v>
      </c>
      <c r="B281" s="34">
        <v>43719</v>
      </c>
      <c r="C281" s="22" t="s">
        <v>24</v>
      </c>
      <c r="D281" s="22">
        <v>1</v>
      </c>
      <c r="E281" s="24">
        <v>810</v>
      </c>
      <c r="F281" s="22"/>
      <c r="G281" s="23" t="str">
        <f t="shared" si="32"/>
        <v>--</v>
      </c>
      <c r="H281" s="24">
        <v>0</v>
      </c>
      <c r="I281" s="24">
        <f t="shared" si="34"/>
        <v>810</v>
      </c>
      <c r="J281" s="27"/>
      <c r="K281" s="9"/>
      <c r="M281" s="76" t="s">
        <v>15</v>
      </c>
      <c r="N281" s="69">
        <v>43719</v>
      </c>
      <c r="O281" s="66" t="s">
        <v>161</v>
      </c>
      <c r="P281" s="66">
        <v>1</v>
      </c>
      <c r="Q281" s="60">
        <v>810</v>
      </c>
      <c r="R281" s="66"/>
      <c r="S281" s="66" t="str">
        <f t="shared" si="33"/>
        <v>--</v>
      </c>
      <c r="T281" s="60">
        <v>0</v>
      </c>
      <c r="U281" s="60">
        <f t="shared" si="35"/>
        <v>810</v>
      </c>
      <c r="V281" s="131">
        <v>43649</v>
      </c>
      <c r="W281" s="60"/>
      <c r="X281" s="60">
        <f>U281</f>
        <v>810</v>
      </c>
      <c r="Y281" s="60"/>
      <c r="Z281" s="59"/>
      <c r="AA281" s="59"/>
      <c r="AB281" s="95"/>
      <c r="AC281" s="104"/>
      <c r="AD281" s="108"/>
      <c r="AE281" s="109"/>
      <c r="AF281" s="110"/>
    </row>
    <row r="282" spans="1:127">
      <c r="A282" s="12" t="s">
        <v>18</v>
      </c>
      <c r="B282" s="34">
        <v>43720</v>
      </c>
      <c r="C282" s="22" t="s">
        <v>91</v>
      </c>
      <c r="D282" s="22">
        <v>1</v>
      </c>
      <c r="E282" s="24">
        <v>810</v>
      </c>
      <c r="F282" s="22"/>
      <c r="G282" s="23" t="str">
        <f t="shared" si="32"/>
        <v>--</v>
      </c>
      <c r="H282" s="24">
        <v>0</v>
      </c>
      <c r="I282" s="24">
        <f t="shared" si="34"/>
        <v>810</v>
      </c>
      <c r="J282" s="27"/>
      <c r="K282" s="9"/>
      <c r="M282" s="76" t="s">
        <v>18</v>
      </c>
      <c r="N282" s="69">
        <v>43720</v>
      </c>
      <c r="O282" s="66" t="s">
        <v>161</v>
      </c>
      <c r="P282" s="66">
        <v>1</v>
      </c>
      <c r="Q282" s="60">
        <v>810</v>
      </c>
      <c r="R282" s="66"/>
      <c r="S282" s="66" t="str">
        <f t="shared" si="33"/>
        <v>--</v>
      </c>
      <c r="T282" s="60">
        <v>0</v>
      </c>
      <c r="U282" s="60">
        <f t="shared" si="35"/>
        <v>810</v>
      </c>
      <c r="V282" s="131">
        <v>43649</v>
      </c>
      <c r="W282" s="60"/>
      <c r="X282" s="60">
        <f>U282</f>
        <v>810</v>
      </c>
      <c r="Y282" s="60"/>
      <c r="Z282" s="59"/>
      <c r="AA282" s="59"/>
      <c r="AB282" s="95"/>
      <c r="AC282" s="104"/>
      <c r="AD282" s="108"/>
      <c r="AE282" s="109"/>
      <c r="AF282" s="110"/>
    </row>
    <row r="283" spans="1:127">
      <c r="A283" s="12" t="s">
        <v>19</v>
      </c>
      <c r="B283" s="34">
        <v>43721</v>
      </c>
      <c r="C283" s="22" t="s">
        <v>94</v>
      </c>
      <c r="D283" s="22">
        <v>1</v>
      </c>
      <c r="E283" s="24">
        <v>810</v>
      </c>
      <c r="F283" s="22"/>
      <c r="G283" s="23" t="str">
        <f t="shared" si="32"/>
        <v>--</v>
      </c>
      <c r="H283" s="24">
        <v>0</v>
      </c>
      <c r="I283" s="24">
        <f t="shared" si="34"/>
        <v>810</v>
      </c>
      <c r="J283" s="27"/>
      <c r="K283" s="9"/>
      <c r="M283" s="76" t="s">
        <v>19</v>
      </c>
      <c r="N283" s="69">
        <v>43721</v>
      </c>
      <c r="O283" s="66" t="s">
        <v>161</v>
      </c>
      <c r="P283" s="66">
        <v>1</v>
      </c>
      <c r="Q283" s="60">
        <v>810</v>
      </c>
      <c r="R283" s="66"/>
      <c r="S283" s="66" t="str">
        <f t="shared" si="33"/>
        <v>--</v>
      </c>
      <c r="T283" s="60">
        <v>0</v>
      </c>
      <c r="U283" s="60">
        <f t="shared" si="35"/>
        <v>810</v>
      </c>
      <c r="V283" s="131">
        <v>43649</v>
      </c>
      <c r="W283" s="60"/>
      <c r="X283" s="60">
        <f>U283</f>
        <v>810</v>
      </c>
      <c r="Y283" s="60"/>
      <c r="Z283" s="59"/>
      <c r="AA283" s="59"/>
      <c r="AB283" s="95"/>
      <c r="AC283" s="104"/>
      <c r="AD283" s="108"/>
      <c r="AE283" s="109"/>
      <c r="AF283" s="110"/>
    </row>
    <row r="284" spans="1:127">
      <c r="A284" s="12" t="s">
        <v>20</v>
      </c>
      <c r="B284" s="11">
        <v>43722</v>
      </c>
      <c r="C284" s="10"/>
      <c r="D284" s="10"/>
      <c r="E284" s="13">
        <v>0</v>
      </c>
      <c r="F284" s="10"/>
      <c r="G284" s="12" t="str">
        <f t="shared" si="32"/>
        <v>--</v>
      </c>
      <c r="H284" s="13">
        <v>0</v>
      </c>
      <c r="I284" s="13">
        <f t="shared" si="34"/>
        <v>0</v>
      </c>
      <c r="J284" s="27"/>
      <c r="K284" s="9"/>
      <c r="M284" s="30" t="s">
        <v>20</v>
      </c>
      <c r="N284" s="69">
        <v>43722</v>
      </c>
      <c r="O284" s="66"/>
      <c r="P284" s="66"/>
      <c r="Q284" s="60">
        <v>0</v>
      </c>
      <c r="R284" s="66"/>
      <c r="S284" s="66" t="str">
        <f t="shared" si="33"/>
        <v>--</v>
      </c>
      <c r="T284" s="60">
        <v>0</v>
      </c>
      <c r="U284" s="60">
        <f t="shared" si="35"/>
        <v>0</v>
      </c>
      <c r="V284" s="117"/>
      <c r="W284" s="60"/>
      <c r="X284" s="60"/>
      <c r="Y284" s="60"/>
      <c r="Z284" s="57"/>
      <c r="AA284" s="57"/>
      <c r="AB284" s="95"/>
      <c r="AC284" s="104"/>
      <c r="AD284" s="108"/>
      <c r="AE284" s="109"/>
      <c r="AF284" s="110"/>
    </row>
    <row r="285" spans="1:127" s="32" customFormat="1">
      <c r="A285" s="18" t="s">
        <v>22</v>
      </c>
      <c r="B285" s="17">
        <v>43723</v>
      </c>
      <c r="C285" s="16"/>
      <c r="D285" s="16"/>
      <c r="E285" s="19">
        <v>0</v>
      </c>
      <c r="F285" s="16"/>
      <c r="G285" s="18" t="str">
        <f t="shared" si="32"/>
        <v>--</v>
      </c>
      <c r="H285" s="19">
        <v>0</v>
      </c>
      <c r="I285" s="19">
        <f t="shared" si="34"/>
        <v>0</v>
      </c>
      <c r="J285" s="31"/>
      <c r="K285" s="20"/>
      <c r="L285"/>
      <c r="M285" s="75" t="s">
        <v>22</v>
      </c>
      <c r="N285" s="70">
        <v>43723</v>
      </c>
      <c r="O285" s="71"/>
      <c r="P285" s="71"/>
      <c r="Q285" s="72">
        <v>0</v>
      </c>
      <c r="R285" s="71"/>
      <c r="S285" s="71" t="str">
        <f t="shared" si="33"/>
        <v>--</v>
      </c>
      <c r="T285" s="72">
        <v>0</v>
      </c>
      <c r="U285" s="72">
        <f t="shared" si="35"/>
        <v>0</v>
      </c>
      <c r="V285" s="117"/>
      <c r="W285" s="60"/>
      <c r="X285" s="60"/>
      <c r="Y285" s="60"/>
      <c r="Z285" s="57"/>
      <c r="AA285" s="57"/>
      <c r="AB285" s="95"/>
      <c r="AC285" s="104"/>
      <c r="AD285" s="108"/>
      <c r="AE285" s="109"/>
      <c r="AF285" s="11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  <c r="BD285" s="90"/>
      <c r="BE285" s="90"/>
      <c r="BF285" s="90"/>
      <c r="BG285" s="90"/>
      <c r="BH285" s="90"/>
      <c r="BI285" s="90"/>
      <c r="BJ285" s="90"/>
      <c r="BK285" s="90"/>
      <c r="BL285" s="90"/>
      <c r="BM285" s="90"/>
      <c r="BN285" s="90"/>
      <c r="BO285" s="90"/>
      <c r="BP285" s="90"/>
      <c r="BQ285" s="90"/>
      <c r="BR285" s="90"/>
      <c r="BS285" s="90"/>
      <c r="BT285" s="90"/>
      <c r="BU285" s="90"/>
      <c r="BV285" s="90"/>
      <c r="BW285" s="90"/>
      <c r="BX285" s="90"/>
      <c r="BY285" s="90"/>
      <c r="BZ285" s="90"/>
      <c r="CA285" s="90"/>
      <c r="CB285" s="90"/>
      <c r="CC285" s="90"/>
      <c r="CD285" s="90"/>
      <c r="CE285" s="90"/>
      <c r="CF285" s="90"/>
      <c r="CG285" s="90"/>
      <c r="CH285" s="90"/>
      <c r="CI285" s="90"/>
      <c r="CJ285" s="90"/>
      <c r="CK285" s="90"/>
      <c r="CL285" s="90"/>
      <c r="CM285" s="90"/>
      <c r="CN285" s="90"/>
      <c r="CO285" s="90"/>
      <c r="CP285" s="90"/>
      <c r="CQ285" s="90"/>
      <c r="CR285" s="90"/>
      <c r="CS285" s="90"/>
      <c r="CT285" s="90"/>
      <c r="CU285" s="90"/>
      <c r="CV285" s="90"/>
      <c r="CW285" s="90"/>
      <c r="CX285" s="90"/>
      <c r="CY285" s="90"/>
      <c r="CZ285" s="90"/>
      <c r="DA285" s="90"/>
      <c r="DB285" s="90"/>
      <c r="DC285" s="90"/>
      <c r="DD285" s="90"/>
      <c r="DE285" s="90"/>
      <c r="DF285" s="90"/>
      <c r="DG285" s="90"/>
      <c r="DH285" s="90"/>
      <c r="DI285" s="90"/>
      <c r="DJ285" s="90"/>
      <c r="DK285" s="90"/>
      <c r="DL285" s="90"/>
      <c r="DM285" s="90"/>
      <c r="DN285" s="90"/>
      <c r="DO285" s="90"/>
      <c r="DP285" s="90"/>
      <c r="DQ285" s="90"/>
      <c r="DR285" s="90"/>
      <c r="DS285" s="90"/>
      <c r="DT285" s="90"/>
      <c r="DU285" s="90"/>
      <c r="DV285" s="90"/>
      <c r="DW285" s="90"/>
    </row>
    <row r="286" spans="1:127">
      <c r="A286" s="12" t="s">
        <v>23</v>
      </c>
      <c r="B286" s="11">
        <v>43724</v>
      </c>
      <c r="C286" s="10" t="s">
        <v>91</v>
      </c>
      <c r="D286" s="10">
        <v>1</v>
      </c>
      <c r="E286" s="13">
        <v>810</v>
      </c>
      <c r="F286" s="10">
        <v>1</v>
      </c>
      <c r="G286" s="12" t="str">
        <f t="shared" si="32"/>
        <v>ida e volta</v>
      </c>
      <c r="H286" s="13">
        <v>888.29</v>
      </c>
      <c r="I286" s="13">
        <f t="shared" si="34"/>
        <v>1698.29</v>
      </c>
      <c r="J286" s="27"/>
      <c r="K286" s="9"/>
      <c r="M286" s="30" t="s">
        <v>23</v>
      </c>
      <c r="N286" s="69">
        <v>43724</v>
      </c>
      <c r="O286" s="66" t="s">
        <v>91</v>
      </c>
      <c r="P286" s="66">
        <v>1</v>
      </c>
      <c r="Q286" s="60">
        <v>810</v>
      </c>
      <c r="R286" s="66">
        <v>1</v>
      </c>
      <c r="S286" s="66" t="str">
        <f t="shared" si="33"/>
        <v>ida e volta</v>
      </c>
      <c r="T286" s="60">
        <v>888.29</v>
      </c>
      <c r="U286" s="60">
        <f t="shared" si="35"/>
        <v>1698.29</v>
      </c>
      <c r="V286" s="129">
        <v>43658</v>
      </c>
      <c r="W286" s="60"/>
      <c r="X286" s="60"/>
      <c r="Y286" s="60"/>
      <c r="Z286" s="57"/>
      <c r="AA286" s="57"/>
      <c r="AB286" s="95"/>
      <c r="AC286" s="104"/>
      <c r="AD286" s="108"/>
      <c r="AE286" s="109"/>
      <c r="AF286" s="110"/>
    </row>
    <row r="287" spans="1:127">
      <c r="A287" s="12" t="s">
        <v>13</v>
      </c>
      <c r="B287" s="11">
        <v>43725</v>
      </c>
      <c r="C287" s="10" t="s">
        <v>95</v>
      </c>
      <c r="D287" s="10">
        <v>1</v>
      </c>
      <c r="E287" s="13">
        <v>810</v>
      </c>
      <c r="F287" s="10">
        <v>1</v>
      </c>
      <c r="G287" s="12" t="str">
        <f t="shared" si="32"/>
        <v>ida e volta</v>
      </c>
      <c r="H287" s="13">
        <v>775.7</v>
      </c>
      <c r="I287" s="13">
        <f t="shared" si="34"/>
        <v>1585.7</v>
      </c>
      <c r="J287" s="27"/>
      <c r="K287" s="9"/>
      <c r="M287" s="30" t="s">
        <v>13</v>
      </c>
      <c r="N287" s="69">
        <v>43725</v>
      </c>
      <c r="O287" s="66" t="s">
        <v>95</v>
      </c>
      <c r="P287" s="66">
        <v>1</v>
      </c>
      <c r="Q287" s="60">
        <v>810</v>
      </c>
      <c r="R287" s="66">
        <v>1</v>
      </c>
      <c r="S287" s="66" t="str">
        <f t="shared" si="33"/>
        <v>ida e volta</v>
      </c>
      <c r="T287" s="60">
        <v>775.7</v>
      </c>
      <c r="U287" s="60">
        <f t="shared" si="35"/>
        <v>1585.7</v>
      </c>
      <c r="V287" s="129">
        <v>43658</v>
      </c>
      <c r="W287" s="60"/>
      <c r="X287" s="60"/>
      <c r="Y287" s="60"/>
      <c r="Z287" s="57"/>
      <c r="AA287" s="57"/>
      <c r="AB287" s="95">
        <v>405</v>
      </c>
      <c r="AC287" s="104"/>
      <c r="AD287" s="108"/>
      <c r="AE287" s="109"/>
      <c r="AF287" s="110"/>
    </row>
    <row r="288" spans="1:127">
      <c r="A288" s="12" t="s">
        <v>15</v>
      </c>
      <c r="B288" s="11">
        <v>43726</v>
      </c>
      <c r="C288" s="10" t="s">
        <v>96</v>
      </c>
      <c r="D288" s="10">
        <v>1</v>
      </c>
      <c r="E288" s="13">
        <v>810</v>
      </c>
      <c r="F288" s="10"/>
      <c r="G288" s="12" t="str">
        <f t="shared" si="32"/>
        <v>--</v>
      </c>
      <c r="H288" s="13">
        <v>0</v>
      </c>
      <c r="I288" s="13">
        <f t="shared" si="34"/>
        <v>810</v>
      </c>
      <c r="J288" s="27"/>
      <c r="K288" s="9"/>
      <c r="M288" s="30" t="s">
        <v>15</v>
      </c>
      <c r="N288" s="69">
        <v>43726</v>
      </c>
      <c r="O288" s="66" t="s">
        <v>96</v>
      </c>
      <c r="P288" s="66">
        <v>1</v>
      </c>
      <c r="Q288" s="60">
        <v>810</v>
      </c>
      <c r="R288" s="66"/>
      <c r="S288" s="66" t="str">
        <f t="shared" si="33"/>
        <v>--</v>
      </c>
      <c r="T288" s="60">
        <v>0</v>
      </c>
      <c r="U288" s="60">
        <f t="shared" si="35"/>
        <v>810</v>
      </c>
      <c r="V288" s="129">
        <v>43658</v>
      </c>
      <c r="W288" s="60" t="s">
        <v>185</v>
      </c>
      <c r="X288" s="60"/>
      <c r="Y288" s="60"/>
      <c r="Z288" s="57"/>
      <c r="AA288" s="57"/>
      <c r="AB288" s="95"/>
      <c r="AC288" s="104"/>
      <c r="AD288" s="108"/>
      <c r="AE288" s="109"/>
      <c r="AF288" s="110"/>
    </row>
    <row r="289" spans="1:127">
      <c r="A289" s="12" t="s">
        <v>18</v>
      </c>
      <c r="B289" s="11">
        <v>43727</v>
      </c>
      <c r="C289" s="10" t="s">
        <v>91</v>
      </c>
      <c r="D289" s="10">
        <v>1</v>
      </c>
      <c r="E289" s="13">
        <v>810</v>
      </c>
      <c r="F289" s="10"/>
      <c r="G289" s="12" t="str">
        <f t="shared" si="32"/>
        <v>--</v>
      </c>
      <c r="H289" s="13">
        <v>0</v>
      </c>
      <c r="I289" s="13">
        <f t="shared" si="34"/>
        <v>810</v>
      </c>
      <c r="J289" s="27"/>
      <c r="K289" s="9"/>
      <c r="M289" s="30" t="s">
        <v>18</v>
      </c>
      <c r="N289" s="69">
        <v>43727</v>
      </c>
      <c r="O289" s="66" t="s">
        <v>91</v>
      </c>
      <c r="P289" s="66">
        <v>1</v>
      </c>
      <c r="Q289" s="60">
        <v>810</v>
      </c>
      <c r="R289" s="66"/>
      <c r="S289" s="66" t="str">
        <f t="shared" si="33"/>
        <v>--</v>
      </c>
      <c r="T289" s="60">
        <v>0</v>
      </c>
      <c r="U289" s="60">
        <f t="shared" si="35"/>
        <v>810</v>
      </c>
      <c r="V289" s="129">
        <v>43658</v>
      </c>
      <c r="W289" s="60"/>
      <c r="X289" s="60"/>
      <c r="Y289" s="60"/>
      <c r="Z289" s="57"/>
      <c r="AA289" s="57"/>
      <c r="AB289" s="95"/>
      <c r="AC289" s="104"/>
      <c r="AD289" s="108"/>
      <c r="AE289" s="109"/>
      <c r="AF289" s="110"/>
    </row>
    <row r="290" spans="1:127">
      <c r="A290" s="12" t="s">
        <v>19</v>
      </c>
      <c r="B290" s="11">
        <v>43728</v>
      </c>
      <c r="C290" s="10" t="s">
        <v>97</v>
      </c>
      <c r="D290" s="10">
        <v>1</v>
      </c>
      <c r="E290" s="13">
        <v>810</v>
      </c>
      <c r="F290" s="10">
        <v>1</v>
      </c>
      <c r="G290" s="12" t="str">
        <f t="shared" si="32"/>
        <v>ida e volta</v>
      </c>
      <c r="H290" s="13">
        <v>442.91</v>
      </c>
      <c r="I290" s="13">
        <f t="shared" si="34"/>
        <v>1252.9100000000001</v>
      </c>
      <c r="J290" s="27"/>
      <c r="K290" s="9"/>
      <c r="M290" s="30" t="s">
        <v>19</v>
      </c>
      <c r="N290" s="69">
        <v>43728</v>
      </c>
      <c r="O290" s="66" t="s">
        <v>97</v>
      </c>
      <c r="P290" s="66">
        <v>1</v>
      </c>
      <c r="Q290" s="60">
        <v>810</v>
      </c>
      <c r="R290" s="66">
        <v>1</v>
      </c>
      <c r="S290" s="66" t="str">
        <f t="shared" si="33"/>
        <v>ida e volta</v>
      </c>
      <c r="T290" s="60">
        <v>442.91</v>
      </c>
      <c r="U290" s="60">
        <f t="shared" si="35"/>
        <v>1252.9100000000001</v>
      </c>
      <c r="V290" s="129">
        <v>43658</v>
      </c>
      <c r="W290" s="60"/>
      <c r="X290" s="60"/>
      <c r="Y290" s="60"/>
      <c r="Z290" s="57"/>
      <c r="AA290" s="57"/>
      <c r="AB290" s="95">
        <v>405</v>
      </c>
      <c r="AC290" s="104"/>
      <c r="AD290" s="108"/>
      <c r="AE290" s="109"/>
      <c r="AF290" s="110"/>
    </row>
    <row r="291" spans="1:127">
      <c r="A291" s="12" t="s">
        <v>20</v>
      </c>
      <c r="B291" s="11">
        <v>43729</v>
      </c>
      <c r="C291" s="10"/>
      <c r="D291" s="10"/>
      <c r="E291" s="13">
        <v>0</v>
      </c>
      <c r="F291" s="10"/>
      <c r="G291" s="12" t="str">
        <f t="shared" si="32"/>
        <v>--</v>
      </c>
      <c r="H291" s="13">
        <v>0</v>
      </c>
      <c r="I291" s="13">
        <f t="shared" si="34"/>
        <v>0</v>
      </c>
      <c r="J291" s="27"/>
      <c r="K291" s="9"/>
      <c r="M291" s="30" t="s">
        <v>20</v>
      </c>
      <c r="N291" s="69">
        <v>43729</v>
      </c>
      <c r="O291" s="66"/>
      <c r="P291" s="66"/>
      <c r="Q291" s="60">
        <v>0</v>
      </c>
      <c r="R291" s="66"/>
      <c r="S291" s="66" t="str">
        <f t="shared" si="33"/>
        <v>--</v>
      </c>
      <c r="T291" s="60">
        <v>0</v>
      </c>
      <c r="U291" s="60">
        <f t="shared" si="35"/>
        <v>0</v>
      </c>
      <c r="V291" s="117"/>
      <c r="W291" s="60"/>
      <c r="X291" s="60"/>
      <c r="Y291" s="60"/>
      <c r="Z291" s="57"/>
      <c r="AA291" s="57"/>
      <c r="AB291" s="95"/>
      <c r="AC291" s="104"/>
      <c r="AD291" s="108"/>
      <c r="AE291" s="109"/>
      <c r="AF291" s="110"/>
    </row>
    <row r="292" spans="1:127" s="32" customFormat="1">
      <c r="A292" s="18" t="s">
        <v>22</v>
      </c>
      <c r="B292" s="17">
        <v>43730</v>
      </c>
      <c r="C292" s="16"/>
      <c r="D292" s="16"/>
      <c r="E292" s="19">
        <v>0</v>
      </c>
      <c r="F292" s="16"/>
      <c r="G292" s="18" t="str">
        <f t="shared" si="32"/>
        <v>--</v>
      </c>
      <c r="H292" s="19">
        <v>0</v>
      </c>
      <c r="I292" s="19">
        <f t="shared" si="34"/>
        <v>0</v>
      </c>
      <c r="J292" s="31"/>
      <c r="K292" s="20"/>
      <c r="L292"/>
      <c r="M292" s="75" t="s">
        <v>22</v>
      </c>
      <c r="N292" s="70">
        <v>43730</v>
      </c>
      <c r="O292" s="71"/>
      <c r="P292" s="71"/>
      <c r="Q292" s="72">
        <v>0</v>
      </c>
      <c r="R292" s="71"/>
      <c r="S292" s="71" t="str">
        <f t="shared" si="33"/>
        <v>--</v>
      </c>
      <c r="T292" s="72">
        <v>0</v>
      </c>
      <c r="U292" s="72">
        <f t="shared" si="35"/>
        <v>0</v>
      </c>
      <c r="V292" s="117"/>
      <c r="W292" s="60"/>
      <c r="X292" s="60"/>
      <c r="Y292" s="60"/>
      <c r="Z292" s="57"/>
      <c r="AA292" s="57"/>
      <c r="AB292" s="95"/>
      <c r="AC292" s="104"/>
      <c r="AD292" s="108"/>
      <c r="AE292" s="109"/>
      <c r="AF292" s="11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D292" s="90"/>
      <c r="BE292" s="90"/>
      <c r="BF292" s="90"/>
      <c r="BG292" s="90"/>
      <c r="BH292" s="90"/>
      <c r="BI292" s="90"/>
      <c r="BJ292" s="90"/>
      <c r="BK292" s="90"/>
      <c r="BL292" s="90"/>
      <c r="BM292" s="90"/>
      <c r="BN292" s="90"/>
      <c r="BO292" s="90"/>
      <c r="BP292" s="90"/>
      <c r="BQ292" s="90"/>
      <c r="BR292" s="90"/>
      <c r="BS292" s="90"/>
      <c r="BT292" s="90"/>
      <c r="BU292" s="90"/>
      <c r="BV292" s="90"/>
      <c r="BW292" s="90"/>
      <c r="BX292" s="90"/>
      <c r="BY292" s="90"/>
      <c r="BZ292" s="90"/>
      <c r="CA292" s="90"/>
      <c r="CB292" s="90"/>
      <c r="CC292" s="90"/>
      <c r="CD292" s="90"/>
      <c r="CE292" s="90"/>
      <c r="CF292" s="90"/>
      <c r="CG292" s="90"/>
      <c r="CH292" s="90"/>
      <c r="CI292" s="90"/>
      <c r="CJ292" s="90"/>
      <c r="CK292" s="90"/>
      <c r="CL292" s="90"/>
      <c r="CM292" s="90"/>
      <c r="CN292" s="90"/>
      <c r="CO292" s="90"/>
      <c r="CP292" s="90"/>
      <c r="CQ292" s="90"/>
      <c r="CR292" s="90"/>
      <c r="CS292" s="90"/>
      <c r="CT292" s="90"/>
      <c r="CU292" s="90"/>
      <c r="CV292" s="90"/>
      <c r="CW292" s="90"/>
      <c r="CX292" s="90"/>
      <c r="CY292" s="90"/>
      <c r="CZ292" s="90"/>
      <c r="DA292" s="90"/>
      <c r="DB292" s="90"/>
      <c r="DC292" s="90"/>
      <c r="DD292" s="90"/>
      <c r="DE292" s="90"/>
      <c r="DF292" s="90"/>
      <c r="DG292" s="90"/>
      <c r="DH292" s="90"/>
      <c r="DI292" s="90"/>
      <c r="DJ292" s="90"/>
      <c r="DK292" s="90"/>
      <c r="DL292" s="90"/>
      <c r="DM292" s="90"/>
      <c r="DN292" s="90"/>
      <c r="DO292" s="90"/>
      <c r="DP292" s="90"/>
      <c r="DQ292" s="90"/>
      <c r="DR292" s="90"/>
      <c r="DS292" s="90"/>
      <c r="DT292" s="90"/>
      <c r="DU292" s="90"/>
      <c r="DV292" s="90"/>
      <c r="DW292" s="90"/>
    </row>
    <row r="293" spans="1:127">
      <c r="A293" s="12" t="s">
        <v>23</v>
      </c>
      <c r="B293" s="11">
        <v>43731</v>
      </c>
      <c r="C293" s="10" t="s">
        <v>98</v>
      </c>
      <c r="D293" s="10">
        <v>1</v>
      </c>
      <c r="E293" s="13">
        <v>810</v>
      </c>
      <c r="F293" s="10">
        <v>1</v>
      </c>
      <c r="G293" s="12" t="str">
        <f t="shared" si="32"/>
        <v>ida e volta</v>
      </c>
      <c r="H293" s="13">
        <v>633.92999999999995</v>
      </c>
      <c r="I293" s="13">
        <f t="shared" si="34"/>
        <v>1443.9299999999998</v>
      </c>
      <c r="J293" s="27"/>
      <c r="K293" s="9"/>
      <c r="M293" s="30" t="s">
        <v>23</v>
      </c>
      <c r="N293" s="69">
        <v>43731</v>
      </c>
      <c r="O293" s="66" t="s">
        <v>98</v>
      </c>
      <c r="P293" s="66">
        <v>1</v>
      </c>
      <c r="Q293" s="60">
        <v>810</v>
      </c>
      <c r="R293" s="66">
        <v>1</v>
      </c>
      <c r="S293" s="66" t="str">
        <f t="shared" si="33"/>
        <v>ida e volta</v>
      </c>
      <c r="T293" s="60">
        <v>633.92999999999995</v>
      </c>
      <c r="U293" s="60">
        <f t="shared" si="35"/>
        <v>1443.9299999999998</v>
      </c>
      <c r="V293" s="129">
        <v>43664</v>
      </c>
      <c r="W293" s="60"/>
      <c r="X293" s="57"/>
      <c r="Y293" s="57"/>
      <c r="Z293" s="57"/>
      <c r="AA293" s="57"/>
      <c r="AB293" s="95"/>
      <c r="AC293" s="104"/>
      <c r="AD293" s="108"/>
      <c r="AE293" s="109"/>
      <c r="AF293" s="110"/>
    </row>
    <row r="294" spans="1:127">
      <c r="A294" s="12" t="s">
        <v>13</v>
      </c>
      <c r="B294" s="11">
        <v>43732</v>
      </c>
      <c r="C294" s="10" t="s">
        <v>99</v>
      </c>
      <c r="D294" s="10">
        <v>1</v>
      </c>
      <c r="E294" s="13">
        <v>810</v>
      </c>
      <c r="F294" s="10">
        <v>1</v>
      </c>
      <c r="G294" s="12" t="str">
        <f t="shared" si="32"/>
        <v>ida e volta</v>
      </c>
      <c r="H294" s="13">
        <v>1448.33</v>
      </c>
      <c r="I294" s="13">
        <f t="shared" si="34"/>
        <v>2258.33</v>
      </c>
      <c r="J294" s="27"/>
      <c r="K294" s="9"/>
      <c r="M294" s="30" t="s">
        <v>13</v>
      </c>
      <c r="N294" s="69">
        <v>43732</v>
      </c>
      <c r="O294" s="66" t="s">
        <v>99</v>
      </c>
      <c r="P294" s="66">
        <v>1</v>
      </c>
      <c r="Q294" s="60">
        <v>810</v>
      </c>
      <c r="R294" s="66">
        <v>1</v>
      </c>
      <c r="S294" s="66" t="str">
        <f t="shared" si="33"/>
        <v>ida e volta</v>
      </c>
      <c r="T294" s="60">
        <v>1448.33</v>
      </c>
      <c r="U294" s="60">
        <f t="shared" si="35"/>
        <v>2258.33</v>
      </c>
      <c r="V294" s="129">
        <v>43664</v>
      </c>
      <c r="W294" s="60"/>
      <c r="X294" s="57"/>
      <c r="Y294" s="57"/>
      <c r="Z294" s="57"/>
      <c r="AA294" s="57"/>
      <c r="AB294" s="95"/>
      <c r="AC294" s="104"/>
      <c r="AD294" s="108"/>
      <c r="AE294" s="109"/>
      <c r="AF294" s="110"/>
    </row>
    <row r="295" spans="1:127">
      <c r="A295" s="12" t="s">
        <v>15</v>
      </c>
      <c r="B295" s="11">
        <v>43733</v>
      </c>
      <c r="C295" s="10" t="s">
        <v>91</v>
      </c>
      <c r="D295" s="10">
        <v>1</v>
      </c>
      <c r="E295" s="13">
        <v>810</v>
      </c>
      <c r="F295" s="10"/>
      <c r="G295" s="12" t="str">
        <f t="shared" si="32"/>
        <v>--</v>
      </c>
      <c r="H295" s="13">
        <v>0</v>
      </c>
      <c r="I295" s="13">
        <f t="shared" si="34"/>
        <v>810</v>
      </c>
      <c r="J295" s="27"/>
      <c r="K295" s="9"/>
      <c r="M295" s="30" t="s">
        <v>15</v>
      </c>
      <c r="N295" s="69">
        <v>43733</v>
      </c>
      <c r="O295" s="66" t="s">
        <v>91</v>
      </c>
      <c r="P295" s="66">
        <v>1</v>
      </c>
      <c r="Q295" s="60">
        <v>810</v>
      </c>
      <c r="R295" s="66"/>
      <c r="S295" s="66" t="str">
        <f t="shared" si="33"/>
        <v>--</v>
      </c>
      <c r="T295" s="60">
        <v>0</v>
      </c>
      <c r="U295" s="60">
        <f t="shared" si="35"/>
        <v>810</v>
      </c>
      <c r="V295" s="129">
        <v>43664</v>
      </c>
      <c r="W295" s="60"/>
      <c r="X295" s="57"/>
      <c r="Y295" s="57"/>
      <c r="Z295" s="57"/>
      <c r="AA295" s="57"/>
      <c r="AB295" s="95"/>
      <c r="AC295" s="104"/>
      <c r="AD295" s="108"/>
      <c r="AE295" s="114">
        <v>4391.8900000000003</v>
      </c>
      <c r="AF295" s="110"/>
    </row>
    <row r="296" spans="1:127">
      <c r="A296" s="12" t="s">
        <v>18</v>
      </c>
      <c r="B296" s="11">
        <v>43734</v>
      </c>
      <c r="C296" s="10" t="s">
        <v>100</v>
      </c>
      <c r="D296" s="10">
        <v>1</v>
      </c>
      <c r="E296" s="13">
        <v>810</v>
      </c>
      <c r="F296" s="10"/>
      <c r="G296" s="12" t="str">
        <f t="shared" si="32"/>
        <v>--</v>
      </c>
      <c r="H296" s="13">
        <v>0</v>
      </c>
      <c r="I296" s="13">
        <f t="shared" si="34"/>
        <v>810</v>
      </c>
      <c r="J296" s="27"/>
      <c r="K296" s="9"/>
      <c r="M296" s="30" t="s">
        <v>18</v>
      </c>
      <c r="N296" s="69">
        <v>43734</v>
      </c>
      <c r="O296" s="66" t="s">
        <v>100</v>
      </c>
      <c r="P296" s="66">
        <v>1</v>
      </c>
      <c r="Q296" s="60">
        <v>810</v>
      </c>
      <c r="R296" s="66"/>
      <c r="S296" s="66" t="str">
        <f t="shared" si="33"/>
        <v>--</v>
      </c>
      <c r="T296" s="60">
        <v>0</v>
      </c>
      <c r="U296" s="60">
        <f t="shared" si="35"/>
        <v>810</v>
      </c>
      <c r="V296" s="129">
        <v>43664</v>
      </c>
      <c r="W296" s="60"/>
      <c r="X296" s="57"/>
      <c r="Y296" s="57"/>
      <c r="Z296" s="57"/>
      <c r="AA296" s="57"/>
      <c r="AB296" s="95"/>
      <c r="AC296" s="104"/>
      <c r="AD296" s="108"/>
      <c r="AE296" s="114">
        <v>5116.07</v>
      </c>
      <c r="AF296" s="110"/>
    </row>
    <row r="297" spans="1:127">
      <c r="A297" s="12" t="s">
        <v>19</v>
      </c>
      <c r="B297" s="11">
        <v>43735</v>
      </c>
      <c r="C297" s="10" t="s">
        <v>101</v>
      </c>
      <c r="D297" s="10">
        <v>1</v>
      </c>
      <c r="E297" s="13">
        <v>810</v>
      </c>
      <c r="F297" s="10">
        <v>1</v>
      </c>
      <c r="G297" s="12" t="str">
        <f t="shared" si="32"/>
        <v>ida e volta</v>
      </c>
      <c r="H297" s="13">
        <v>444.15</v>
      </c>
      <c r="I297" s="13">
        <f t="shared" si="34"/>
        <v>1254.1500000000001</v>
      </c>
      <c r="J297" s="27"/>
      <c r="K297" s="9"/>
      <c r="M297" s="30" t="s">
        <v>19</v>
      </c>
      <c r="N297" s="69">
        <v>43735</v>
      </c>
      <c r="O297" s="66" t="s">
        <v>101</v>
      </c>
      <c r="P297" s="66">
        <v>1</v>
      </c>
      <c r="Q297" s="60">
        <v>810</v>
      </c>
      <c r="R297" s="66">
        <v>1</v>
      </c>
      <c r="S297" s="66" t="str">
        <f t="shared" si="33"/>
        <v>ida e volta</v>
      </c>
      <c r="T297" s="60">
        <v>444.15</v>
      </c>
      <c r="U297" s="60">
        <f t="shared" si="35"/>
        <v>1254.1500000000001</v>
      </c>
      <c r="V297" s="129">
        <v>43664</v>
      </c>
      <c r="W297" s="60"/>
      <c r="X297" s="57"/>
      <c r="Y297" s="57"/>
      <c r="Z297" s="57"/>
      <c r="AA297" s="57"/>
      <c r="AB297" s="95"/>
      <c r="AC297" s="104"/>
      <c r="AD297" s="108"/>
      <c r="AE297" s="114">
        <v>5707.82</v>
      </c>
      <c r="AF297" s="110"/>
    </row>
    <row r="298" spans="1:127">
      <c r="A298" s="12" t="s">
        <v>20</v>
      </c>
      <c r="B298" s="11">
        <v>43736</v>
      </c>
      <c r="C298" s="10"/>
      <c r="D298" s="10"/>
      <c r="E298" s="13">
        <v>0</v>
      </c>
      <c r="F298" s="10"/>
      <c r="G298" s="12" t="str">
        <f t="shared" si="32"/>
        <v>--</v>
      </c>
      <c r="H298" s="13">
        <v>0</v>
      </c>
      <c r="I298" s="13">
        <f t="shared" si="34"/>
        <v>0</v>
      </c>
      <c r="J298" s="27"/>
      <c r="K298" s="9"/>
      <c r="M298" s="76" t="s">
        <v>20</v>
      </c>
      <c r="N298" s="69">
        <v>43736</v>
      </c>
      <c r="O298" s="66" t="s">
        <v>104</v>
      </c>
      <c r="P298" s="66">
        <v>1</v>
      </c>
      <c r="Q298" s="60">
        <v>810</v>
      </c>
      <c r="R298" s="66"/>
      <c r="S298" s="66" t="str">
        <f t="shared" si="33"/>
        <v>--</v>
      </c>
      <c r="T298" s="60">
        <v>0</v>
      </c>
      <c r="U298" s="60">
        <f t="shared" si="35"/>
        <v>810</v>
      </c>
      <c r="V298" s="120"/>
      <c r="W298" s="60"/>
      <c r="X298" s="59"/>
      <c r="Y298" s="59"/>
      <c r="Z298" s="59"/>
      <c r="AA298" s="59"/>
      <c r="AB298" s="95"/>
      <c r="AC298" s="104"/>
      <c r="AD298" s="108"/>
      <c r="AE298" s="114">
        <v>6079.18</v>
      </c>
      <c r="AF298" s="110"/>
    </row>
    <row r="299" spans="1:127" s="32" customFormat="1">
      <c r="A299" s="18" t="s">
        <v>22</v>
      </c>
      <c r="B299" s="17">
        <v>43737</v>
      </c>
      <c r="C299" s="16"/>
      <c r="D299" s="16"/>
      <c r="E299" s="19">
        <v>0</v>
      </c>
      <c r="F299" s="16"/>
      <c r="G299" s="18" t="str">
        <f t="shared" si="32"/>
        <v>--</v>
      </c>
      <c r="H299" s="19">
        <v>0</v>
      </c>
      <c r="I299" s="19">
        <f t="shared" si="34"/>
        <v>0</v>
      </c>
      <c r="J299" s="31"/>
      <c r="K299" s="20"/>
      <c r="L299"/>
      <c r="M299" s="75" t="s">
        <v>22</v>
      </c>
      <c r="N299" s="70">
        <v>43737</v>
      </c>
      <c r="O299" s="66" t="s">
        <v>104</v>
      </c>
      <c r="P299" s="71">
        <v>1</v>
      </c>
      <c r="Q299" s="72">
        <v>810</v>
      </c>
      <c r="R299" s="71"/>
      <c r="S299" s="71" t="str">
        <f t="shared" si="33"/>
        <v>--</v>
      </c>
      <c r="T299" s="72">
        <v>0</v>
      </c>
      <c r="U299" s="72">
        <f t="shared" si="35"/>
        <v>810</v>
      </c>
      <c r="V299" s="120"/>
      <c r="W299" s="60"/>
      <c r="X299" s="59"/>
      <c r="Y299" s="59"/>
      <c r="Z299" s="59"/>
      <c r="AA299" s="59"/>
      <c r="AB299" s="95"/>
      <c r="AC299" s="104"/>
      <c r="AD299" s="108"/>
      <c r="AE299" s="114"/>
      <c r="AF299" s="11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D299" s="90"/>
      <c r="BE299" s="90"/>
      <c r="BF299" s="90"/>
      <c r="BG299" s="90"/>
      <c r="BH299" s="90"/>
      <c r="BI299" s="90"/>
      <c r="BJ299" s="90"/>
      <c r="BK299" s="90"/>
      <c r="BL299" s="90"/>
      <c r="BM299" s="90"/>
      <c r="BN299" s="90"/>
      <c r="BO299" s="90"/>
      <c r="BP299" s="90"/>
      <c r="BQ299" s="90"/>
      <c r="BR299" s="90"/>
      <c r="BS299" s="90"/>
      <c r="BT299" s="90"/>
      <c r="BU299" s="90"/>
      <c r="BV299" s="90"/>
      <c r="BW299" s="90"/>
      <c r="BX299" s="90"/>
      <c r="BY299" s="90"/>
      <c r="BZ299" s="90"/>
      <c r="CA299" s="90"/>
      <c r="CB299" s="90"/>
      <c r="CC299" s="90"/>
      <c r="CD299" s="90"/>
      <c r="CE299" s="90"/>
      <c r="CF299" s="90"/>
      <c r="CG299" s="90"/>
      <c r="CH299" s="90"/>
      <c r="CI299" s="90"/>
      <c r="CJ299" s="90"/>
      <c r="CK299" s="90"/>
      <c r="CL299" s="90"/>
      <c r="CM299" s="90"/>
      <c r="CN299" s="90"/>
      <c r="CO299" s="90"/>
      <c r="CP299" s="90"/>
      <c r="CQ299" s="90"/>
      <c r="CR299" s="90"/>
      <c r="CS299" s="90"/>
      <c r="CT299" s="90"/>
      <c r="CU299" s="90"/>
      <c r="CV299" s="90"/>
      <c r="CW299" s="90"/>
      <c r="CX299" s="90"/>
      <c r="CY299" s="90"/>
      <c r="CZ299" s="90"/>
      <c r="DA299" s="90"/>
      <c r="DB299" s="90"/>
      <c r="DC299" s="90"/>
      <c r="DD299" s="90"/>
      <c r="DE299" s="90"/>
      <c r="DF299" s="90"/>
      <c r="DG299" s="90"/>
      <c r="DH299" s="90"/>
      <c r="DI299" s="90"/>
      <c r="DJ299" s="90"/>
      <c r="DK299" s="90"/>
      <c r="DL299" s="90"/>
      <c r="DM299" s="90"/>
      <c r="DN299" s="90"/>
      <c r="DO299" s="90"/>
      <c r="DP299" s="90"/>
      <c r="DQ299" s="90"/>
      <c r="DR299" s="90"/>
      <c r="DS299" s="90"/>
      <c r="DT299" s="90"/>
      <c r="DU299" s="90"/>
      <c r="DV299" s="90"/>
      <c r="DW299" s="90"/>
    </row>
    <row r="300" spans="1:127">
      <c r="A300" s="12" t="s">
        <v>23</v>
      </c>
      <c r="B300" s="11">
        <v>43738</v>
      </c>
      <c r="C300" s="10" t="s">
        <v>91</v>
      </c>
      <c r="D300" s="10">
        <v>1</v>
      </c>
      <c r="E300" s="13">
        <v>810</v>
      </c>
      <c r="F300" s="10">
        <v>1</v>
      </c>
      <c r="G300" s="12" t="str">
        <f t="shared" si="32"/>
        <v>ida e volta</v>
      </c>
      <c r="H300" s="13">
        <v>888.29</v>
      </c>
      <c r="I300" s="13">
        <f t="shared" si="34"/>
        <v>1698.29</v>
      </c>
      <c r="J300" s="27"/>
      <c r="K300" s="9"/>
      <c r="M300" s="76" t="s">
        <v>23</v>
      </c>
      <c r="N300" s="69">
        <v>43738</v>
      </c>
      <c r="O300" s="66" t="s">
        <v>104</v>
      </c>
      <c r="P300" s="66">
        <v>1</v>
      </c>
      <c r="Q300" s="60">
        <v>810</v>
      </c>
      <c r="R300" s="66"/>
      <c r="S300" s="66" t="str">
        <f t="shared" si="33"/>
        <v>--</v>
      </c>
      <c r="T300" s="60">
        <v>0</v>
      </c>
      <c r="U300" s="60">
        <f t="shared" si="35"/>
        <v>810</v>
      </c>
      <c r="V300" s="129">
        <v>43669</v>
      </c>
      <c r="W300" s="60"/>
      <c r="X300" s="59"/>
      <c r="Y300" s="59"/>
      <c r="Z300" s="59"/>
      <c r="AA300" s="59"/>
      <c r="AB300" s="95"/>
      <c r="AC300" s="104"/>
      <c r="AD300" s="108"/>
      <c r="AE300" s="109"/>
      <c r="AF300" s="110"/>
    </row>
    <row r="301" spans="1:127">
      <c r="B301" s="25"/>
      <c r="D301">
        <f>SUM(D270:D300)</f>
        <v>21</v>
      </c>
      <c r="E301" s="13">
        <v>0</v>
      </c>
      <c r="F301" s="10"/>
      <c r="G301" s="12" t="str">
        <f t="shared" si="32"/>
        <v>--</v>
      </c>
      <c r="H301" s="13">
        <v>0</v>
      </c>
      <c r="I301" s="28">
        <f>SUM(I270:I300)</f>
        <v>26620.940000000002</v>
      </c>
      <c r="N301" s="69"/>
      <c r="O301" s="66"/>
      <c r="P301" s="66">
        <f>SUM(P270:P300)</f>
        <v>23</v>
      </c>
      <c r="Q301" s="60">
        <v>0</v>
      </c>
      <c r="R301" s="66"/>
      <c r="S301" s="66" t="str">
        <f t="shared" si="33"/>
        <v>--</v>
      </c>
      <c r="T301" s="60">
        <v>0</v>
      </c>
      <c r="U301" s="78">
        <f>SUM(U270:U300)</f>
        <v>26464.36</v>
      </c>
      <c r="V301" s="123"/>
      <c r="W301" s="65"/>
      <c r="X301" s="14"/>
      <c r="Y301" s="14"/>
      <c r="Z301" s="14"/>
      <c r="AA301" s="14"/>
      <c r="AB301" s="97"/>
      <c r="AC301" s="104"/>
      <c r="AD301" s="112">
        <v>21294.959999999999</v>
      </c>
      <c r="AE301" s="114">
        <f>AE295+AE296+AE297+AE298+AE299</f>
        <v>21294.959999999999</v>
      </c>
      <c r="AF301" s="110"/>
    </row>
    <row r="302" spans="1:127" ht="23.1" customHeight="1">
      <c r="G302" s="12"/>
      <c r="N302" s="63"/>
      <c r="O302" s="63"/>
      <c r="P302" s="63"/>
      <c r="Q302" s="63"/>
      <c r="R302" s="63"/>
      <c r="S302" s="47"/>
      <c r="T302" s="63"/>
      <c r="U302" s="63"/>
      <c r="V302" s="123"/>
      <c r="W302" s="66"/>
      <c r="X302" s="9"/>
      <c r="Y302" s="9"/>
      <c r="Z302" s="9"/>
      <c r="AA302" s="9"/>
      <c r="AB302" s="94"/>
      <c r="AC302" s="104"/>
      <c r="AD302" s="108"/>
      <c r="AE302" s="109"/>
      <c r="AF302" s="110"/>
    </row>
    <row r="303" spans="1:127" ht="55.5" customHeight="1">
      <c r="A303" s="5" t="s">
        <v>1</v>
      </c>
      <c r="B303" s="6" t="s">
        <v>103</v>
      </c>
      <c r="C303" s="5" t="s">
        <v>3</v>
      </c>
      <c r="D303" s="5" t="s">
        <v>4</v>
      </c>
      <c r="E303" s="7" t="s">
        <v>140</v>
      </c>
      <c r="F303" s="5" t="s">
        <v>4</v>
      </c>
      <c r="G303" s="5"/>
      <c r="H303" s="7" t="s">
        <v>141</v>
      </c>
      <c r="I303" s="7" t="s">
        <v>7</v>
      </c>
      <c r="J303" s="29" t="s">
        <v>8</v>
      </c>
      <c r="K303" s="8" t="s">
        <v>9</v>
      </c>
      <c r="M303" s="74" t="s">
        <v>1</v>
      </c>
      <c r="N303" s="6" t="s">
        <v>103</v>
      </c>
      <c r="O303" s="5" t="s">
        <v>3</v>
      </c>
      <c r="P303" s="5" t="s">
        <v>4</v>
      </c>
      <c r="Q303" s="7" t="s">
        <v>140</v>
      </c>
      <c r="R303" s="5" t="s">
        <v>4</v>
      </c>
      <c r="S303" s="5"/>
      <c r="T303" s="7" t="s">
        <v>141</v>
      </c>
      <c r="U303" s="7" t="s">
        <v>7</v>
      </c>
      <c r="V303" s="124" t="s">
        <v>8</v>
      </c>
      <c r="W303" s="83" t="s">
        <v>142</v>
      </c>
      <c r="X303" s="55" t="s">
        <v>143</v>
      </c>
      <c r="Y303" s="55" t="s">
        <v>144</v>
      </c>
      <c r="Z303" s="55" t="s">
        <v>145</v>
      </c>
      <c r="AA303" s="55" t="s">
        <v>146</v>
      </c>
      <c r="AB303" s="92" t="s">
        <v>147</v>
      </c>
      <c r="AC303" s="103" t="s">
        <v>148</v>
      </c>
      <c r="AD303" s="108"/>
      <c r="AE303" s="109"/>
      <c r="AF303" s="110"/>
    </row>
    <row r="304" spans="1:127">
      <c r="A304" s="12" t="s">
        <v>13</v>
      </c>
      <c r="B304" s="11">
        <v>43739</v>
      </c>
      <c r="C304" s="12" t="s">
        <v>104</v>
      </c>
      <c r="D304" s="12">
        <v>1</v>
      </c>
      <c r="E304" s="13">
        <v>810</v>
      </c>
      <c r="F304" s="10"/>
      <c r="G304" s="12" t="str">
        <f t="shared" ref="G304:G334" si="36">IF(F304=1,"ida e volta", "--" )</f>
        <v>--</v>
      </c>
      <c r="H304" s="13">
        <v>0</v>
      </c>
      <c r="I304" s="13">
        <f>SUM(H304,E304)</f>
        <v>810</v>
      </c>
      <c r="J304" s="30"/>
      <c r="K304" s="9"/>
      <c r="M304" s="30" t="s">
        <v>13</v>
      </c>
      <c r="N304" s="69">
        <v>43739</v>
      </c>
      <c r="O304" s="66" t="s">
        <v>104</v>
      </c>
      <c r="P304" s="66">
        <v>1</v>
      </c>
      <c r="Q304" s="60">
        <v>810</v>
      </c>
      <c r="R304" s="66"/>
      <c r="S304" s="66" t="str">
        <f t="shared" ref="S304:S334" si="37">IF(R304=1,"ida e volta", "--" )</f>
        <v>--</v>
      </c>
      <c r="T304" s="60">
        <v>0</v>
      </c>
      <c r="U304" s="60">
        <f>SUM(T304,Q304)</f>
        <v>810</v>
      </c>
      <c r="V304" s="129">
        <v>43669</v>
      </c>
      <c r="W304" s="60"/>
      <c r="X304" s="57"/>
      <c r="Y304" s="57"/>
      <c r="Z304" s="57"/>
      <c r="AA304" s="57"/>
      <c r="AB304" s="95"/>
      <c r="AC304" s="104"/>
      <c r="AD304" s="108"/>
      <c r="AE304" s="109"/>
      <c r="AF304" s="110"/>
    </row>
    <row r="305" spans="1:127">
      <c r="A305" s="12" t="s">
        <v>15</v>
      </c>
      <c r="B305" s="11">
        <v>43740</v>
      </c>
      <c r="C305" s="12" t="s">
        <v>104</v>
      </c>
      <c r="D305" s="10">
        <v>1</v>
      </c>
      <c r="E305" s="13">
        <v>810</v>
      </c>
      <c r="F305" s="10"/>
      <c r="G305" s="12" t="str">
        <f t="shared" si="36"/>
        <v>--</v>
      </c>
      <c r="H305" s="13">
        <v>0</v>
      </c>
      <c r="I305" s="13">
        <f t="shared" ref="I305:I334" si="38">SUM(H305,E305)</f>
        <v>810</v>
      </c>
      <c r="J305" s="27"/>
      <c r="K305" s="9"/>
      <c r="M305" s="30" t="s">
        <v>15</v>
      </c>
      <c r="N305" s="69">
        <v>43740</v>
      </c>
      <c r="O305" s="66" t="s">
        <v>104</v>
      </c>
      <c r="P305" s="66">
        <v>1</v>
      </c>
      <c r="Q305" s="60">
        <v>810</v>
      </c>
      <c r="R305" s="66"/>
      <c r="S305" s="66" t="str">
        <f t="shared" si="37"/>
        <v>--</v>
      </c>
      <c r="T305" s="60">
        <v>0</v>
      </c>
      <c r="U305" s="60">
        <f t="shared" ref="U305:U334" si="39">SUM(T305,Q305)</f>
        <v>810</v>
      </c>
      <c r="V305" s="129">
        <v>43669</v>
      </c>
      <c r="W305" s="60"/>
      <c r="X305" s="57"/>
      <c r="Y305" s="57"/>
      <c r="Z305" s="57"/>
      <c r="AA305" s="57"/>
      <c r="AB305" s="95"/>
      <c r="AC305" s="104"/>
      <c r="AD305" s="108"/>
      <c r="AE305" s="109"/>
      <c r="AF305" s="110"/>
    </row>
    <row r="306" spans="1:127">
      <c r="A306" s="12" t="s">
        <v>18</v>
      </c>
      <c r="B306" s="11">
        <v>43741</v>
      </c>
      <c r="C306" s="12" t="s">
        <v>104</v>
      </c>
      <c r="D306" s="10">
        <v>1</v>
      </c>
      <c r="E306" s="13">
        <v>810</v>
      </c>
      <c r="F306" s="10"/>
      <c r="G306" s="12" t="str">
        <f t="shared" si="36"/>
        <v>--</v>
      </c>
      <c r="H306" s="13">
        <v>0</v>
      </c>
      <c r="I306" s="13">
        <f t="shared" si="38"/>
        <v>810</v>
      </c>
      <c r="J306" s="27"/>
      <c r="K306" s="9"/>
      <c r="M306" s="30" t="s">
        <v>18</v>
      </c>
      <c r="N306" s="69">
        <v>43741</v>
      </c>
      <c r="O306" s="66" t="s">
        <v>104</v>
      </c>
      <c r="P306" s="66">
        <v>1</v>
      </c>
      <c r="Q306" s="60">
        <v>810</v>
      </c>
      <c r="R306" s="66"/>
      <c r="S306" s="66" t="str">
        <f t="shared" si="37"/>
        <v>--</v>
      </c>
      <c r="T306" s="60">
        <v>0</v>
      </c>
      <c r="U306" s="60">
        <f t="shared" si="39"/>
        <v>810</v>
      </c>
      <c r="V306" s="129">
        <v>43669</v>
      </c>
      <c r="W306" s="60"/>
      <c r="X306" s="57"/>
      <c r="Y306" s="57"/>
      <c r="Z306" s="57"/>
      <c r="AA306" s="57"/>
      <c r="AB306" s="95"/>
      <c r="AC306" s="104"/>
      <c r="AD306" s="108"/>
      <c r="AE306" s="109"/>
      <c r="AF306" s="110"/>
    </row>
    <row r="307" spans="1:127">
      <c r="A307" s="12" t="s">
        <v>19</v>
      </c>
      <c r="B307" s="11">
        <v>43742</v>
      </c>
      <c r="C307" s="12" t="s">
        <v>104</v>
      </c>
      <c r="D307" s="10">
        <v>1</v>
      </c>
      <c r="E307" s="13">
        <v>810</v>
      </c>
      <c r="F307" s="10"/>
      <c r="G307" s="12" t="str">
        <f t="shared" si="36"/>
        <v>--</v>
      </c>
      <c r="H307" s="13">
        <v>0</v>
      </c>
      <c r="I307" s="13">
        <f t="shared" si="38"/>
        <v>810</v>
      </c>
      <c r="J307" s="27"/>
      <c r="K307" s="9"/>
      <c r="M307" s="30" t="s">
        <v>19</v>
      </c>
      <c r="N307" s="69">
        <v>43742</v>
      </c>
      <c r="O307" s="66" t="s">
        <v>104</v>
      </c>
      <c r="P307" s="66">
        <v>1</v>
      </c>
      <c r="Q307" s="60">
        <v>810</v>
      </c>
      <c r="R307" s="66"/>
      <c r="S307" s="66" t="str">
        <f t="shared" si="37"/>
        <v>--</v>
      </c>
      <c r="T307" s="60">
        <v>0</v>
      </c>
      <c r="U307" s="60">
        <f t="shared" si="39"/>
        <v>810</v>
      </c>
      <c r="V307" s="129">
        <v>43669</v>
      </c>
      <c r="W307" s="60"/>
      <c r="X307" s="57"/>
      <c r="Y307" s="57"/>
      <c r="Z307" s="57"/>
      <c r="AA307" s="57"/>
      <c r="AB307" s="95"/>
      <c r="AC307" s="104"/>
      <c r="AD307" s="108"/>
      <c r="AE307" s="109"/>
      <c r="AF307" s="110"/>
    </row>
    <row r="308" spans="1:127">
      <c r="A308" s="12" t="s">
        <v>20</v>
      </c>
      <c r="B308" s="11">
        <v>43743</v>
      </c>
      <c r="C308" s="12" t="s">
        <v>104</v>
      </c>
      <c r="D308" s="10">
        <v>1</v>
      </c>
      <c r="E308" s="13">
        <v>810</v>
      </c>
      <c r="F308" s="10"/>
      <c r="G308" s="12" t="str">
        <f t="shared" si="36"/>
        <v>--</v>
      </c>
      <c r="H308" s="13">
        <v>0</v>
      </c>
      <c r="I308" s="13">
        <f t="shared" si="38"/>
        <v>810</v>
      </c>
      <c r="J308" s="27"/>
      <c r="K308" s="9"/>
      <c r="M308" s="30" t="s">
        <v>20</v>
      </c>
      <c r="N308" s="69">
        <v>43743</v>
      </c>
      <c r="O308" s="66" t="s">
        <v>104</v>
      </c>
      <c r="P308" s="66">
        <v>1</v>
      </c>
      <c r="Q308" s="60">
        <v>810</v>
      </c>
      <c r="R308" s="66"/>
      <c r="S308" s="66" t="str">
        <f t="shared" si="37"/>
        <v>--</v>
      </c>
      <c r="T308" s="60">
        <v>0</v>
      </c>
      <c r="U308" s="60">
        <f t="shared" si="39"/>
        <v>810</v>
      </c>
      <c r="V308" s="129">
        <v>43669</v>
      </c>
      <c r="W308" s="60"/>
      <c r="X308" s="57"/>
      <c r="Y308" s="57"/>
      <c r="Z308" s="57"/>
      <c r="AA308" s="57"/>
      <c r="AB308" s="95"/>
      <c r="AC308" s="104"/>
      <c r="AD308" s="108"/>
      <c r="AE308" s="109"/>
      <c r="AF308" s="110"/>
    </row>
    <row r="309" spans="1:127" s="32" customFormat="1">
      <c r="A309" s="18" t="s">
        <v>22</v>
      </c>
      <c r="B309" s="17">
        <v>43744</v>
      </c>
      <c r="C309" s="18" t="s">
        <v>104</v>
      </c>
      <c r="D309" s="16">
        <v>1</v>
      </c>
      <c r="E309" s="19">
        <v>810</v>
      </c>
      <c r="F309" s="16"/>
      <c r="G309" s="18" t="str">
        <f t="shared" si="36"/>
        <v>--</v>
      </c>
      <c r="H309" s="19">
        <v>0</v>
      </c>
      <c r="I309" s="19">
        <f t="shared" si="38"/>
        <v>810</v>
      </c>
      <c r="J309" s="31"/>
      <c r="K309" s="20"/>
      <c r="L309"/>
      <c r="M309" s="75" t="s">
        <v>22</v>
      </c>
      <c r="N309" s="70">
        <v>43744</v>
      </c>
      <c r="O309" s="66" t="s">
        <v>104</v>
      </c>
      <c r="P309" s="71">
        <v>1</v>
      </c>
      <c r="Q309" s="72">
        <v>810</v>
      </c>
      <c r="R309" s="71"/>
      <c r="S309" s="71" t="str">
        <f t="shared" si="37"/>
        <v>--</v>
      </c>
      <c r="T309" s="72">
        <v>0</v>
      </c>
      <c r="U309" s="72">
        <f t="shared" si="39"/>
        <v>810</v>
      </c>
      <c r="V309" s="129">
        <v>43669</v>
      </c>
      <c r="W309" s="60"/>
      <c r="X309" s="57"/>
      <c r="Y309" s="57"/>
      <c r="Z309" s="57"/>
      <c r="AA309" s="57"/>
      <c r="AB309" s="95">
        <v>405</v>
      </c>
      <c r="AC309" s="104"/>
      <c r="AD309" s="108"/>
      <c r="AE309" s="109"/>
      <c r="AF309" s="11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  <c r="BB309" s="90"/>
      <c r="BC309" s="90"/>
      <c r="BD309" s="90"/>
      <c r="BE309" s="90"/>
      <c r="BF309" s="90"/>
      <c r="BG309" s="90"/>
      <c r="BH309" s="90"/>
      <c r="BI309" s="90"/>
      <c r="BJ309" s="90"/>
      <c r="BK309" s="90"/>
      <c r="BL309" s="90"/>
      <c r="BM309" s="90"/>
      <c r="BN309" s="90"/>
      <c r="BO309" s="90"/>
      <c r="BP309" s="90"/>
      <c r="BQ309" s="90"/>
      <c r="BR309" s="90"/>
      <c r="BS309" s="90"/>
      <c r="BT309" s="90"/>
      <c r="BU309" s="90"/>
      <c r="BV309" s="90"/>
      <c r="BW309" s="90"/>
      <c r="BX309" s="90"/>
      <c r="BY309" s="90"/>
      <c r="BZ309" s="90"/>
      <c r="CA309" s="90"/>
      <c r="CB309" s="90"/>
      <c r="CC309" s="90"/>
      <c r="CD309" s="90"/>
      <c r="CE309" s="90"/>
      <c r="CF309" s="90"/>
      <c r="CG309" s="90"/>
      <c r="CH309" s="90"/>
      <c r="CI309" s="90"/>
      <c r="CJ309" s="90"/>
      <c r="CK309" s="90"/>
      <c r="CL309" s="90"/>
      <c r="CM309" s="90"/>
      <c r="CN309" s="90"/>
      <c r="CO309" s="90"/>
      <c r="CP309" s="90"/>
      <c r="CQ309" s="90"/>
      <c r="CR309" s="90"/>
      <c r="CS309" s="90"/>
      <c r="CT309" s="90"/>
      <c r="CU309" s="90"/>
      <c r="CV309" s="90"/>
      <c r="CW309" s="90"/>
      <c r="CX309" s="90"/>
      <c r="CY309" s="90"/>
      <c r="CZ309" s="90"/>
      <c r="DA309" s="90"/>
      <c r="DB309" s="90"/>
      <c r="DC309" s="90"/>
      <c r="DD309" s="90"/>
      <c r="DE309" s="90"/>
      <c r="DF309" s="90"/>
      <c r="DG309" s="90"/>
      <c r="DH309" s="90"/>
      <c r="DI309" s="90"/>
      <c r="DJ309" s="90"/>
      <c r="DK309" s="90"/>
      <c r="DL309" s="90"/>
      <c r="DM309" s="90"/>
      <c r="DN309" s="90"/>
      <c r="DO309" s="90"/>
      <c r="DP309" s="90"/>
      <c r="DQ309" s="90"/>
      <c r="DR309" s="90"/>
      <c r="DS309" s="90"/>
      <c r="DT309" s="90"/>
      <c r="DU309" s="90"/>
      <c r="DV309" s="90"/>
      <c r="DW309" s="90"/>
    </row>
    <row r="310" spans="1:127">
      <c r="A310" s="12" t="s">
        <v>23</v>
      </c>
      <c r="B310" s="11">
        <v>43745</v>
      </c>
      <c r="C310" s="10" t="s">
        <v>91</v>
      </c>
      <c r="D310" s="10">
        <v>1</v>
      </c>
      <c r="E310" s="13">
        <v>810</v>
      </c>
      <c r="F310" s="10">
        <v>1</v>
      </c>
      <c r="G310" s="12" t="str">
        <f t="shared" si="36"/>
        <v>ida e volta</v>
      </c>
      <c r="H310" s="13">
        <v>444.15</v>
      </c>
      <c r="I310" s="13">
        <f t="shared" si="38"/>
        <v>1254.1500000000001</v>
      </c>
      <c r="J310" s="27"/>
      <c r="K310" s="9"/>
      <c r="M310" s="30" t="s">
        <v>23</v>
      </c>
      <c r="N310" s="69">
        <v>43745</v>
      </c>
      <c r="O310" s="66" t="s">
        <v>91</v>
      </c>
      <c r="P310" s="66">
        <v>1</v>
      </c>
      <c r="Q310" s="60">
        <v>810</v>
      </c>
      <c r="R310" s="66">
        <v>1</v>
      </c>
      <c r="S310" s="66" t="str">
        <f t="shared" si="37"/>
        <v>ida e volta</v>
      </c>
      <c r="T310" s="60">
        <v>444.15</v>
      </c>
      <c r="U310" s="60">
        <f t="shared" si="39"/>
        <v>1254.1500000000001</v>
      </c>
      <c r="V310" s="129">
        <v>43677</v>
      </c>
      <c r="W310" s="60"/>
      <c r="X310" s="57"/>
      <c r="Y310" s="57"/>
      <c r="Z310" s="57"/>
      <c r="AA310" s="57"/>
      <c r="AB310" s="95"/>
      <c r="AC310" s="104"/>
      <c r="AD310" s="108"/>
      <c r="AE310" s="109"/>
      <c r="AF310" s="110"/>
    </row>
    <row r="311" spans="1:127">
      <c r="A311" s="12" t="s">
        <v>13</v>
      </c>
      <c r="B311" s="11">
        <v>43746</v>
      </c>
      <c r="C311" s="10" t="s">
        <v>105</v>
      </c>
      <c r="D311" s="10">
        <v>1</v>
      </c>
      <c r="E311" s="13">
        <v>810</v>
      </c>
      <c r="F311" s="10">
        <v>1</v>
      </c>
      <c r="G311" s="12" t="str">
        <f t="shared" si="36"/>
        <v>ida e volta</v>
      </c>
      <c r="H311" s="13">
        <v>775.7</v>
      </c>
      <c r="I311" s="13">
        <f t="shared" si="38"/>
        <v>1585.7</v>
      </c>
      <c r="J311" s="27"/>
      <c r="K311" s="9"/>
      <c r="M311" s="30" t="s">
        <v>13</v>
      </c>
      <c r="N311" s="69">
        <v>43746</v>
      </c>
      <c r="O311" s="66" t="s">
        <v>105</v>
      </c>
      <c r="P311" s="66">
        <v>1</v>
      </c>
      <c r="Q311" s="60">
        <v>810</v>
      </c>
      <c r="R311" s="66">
        <v>1</v>
      </c>
      <c r="S311" s="66" t="str">
        <f t="shared" si="37"/>
        <v>ida e volta</v>
      </c>
      <c r="T311" s="60">
        <v>775.7</v>
      </c>
      <c r="U311" s="60">
        <f t="shared" si="39"/>
        <v>1585.7</v>
      </c>
      <c r="V311" s="129">
        <v>43677</v>
      </c>
      <c r="W311" s="60"/>
      <c r="X311" s="57"/>
      <c r="Y311" s="57"/>
      <c r="Z311" s="57"/>
      <c r="AA311" s="57"/>
      <c r="AB311" s="95"/>
      <c r="AC311" s="104"/>
      <c r="AD311" s="108"/>
      <c r="AE311" s="109"/>
      <c r="AF311" s="110"/>
    </row>
    <row r="312" spans="1:127">
      <c r="A312" s="12" t="s">
        <v>15</v>
      </c>
      <c r="B312" s="11">
        <v>43747</v>
      </c>
      <c r="C312" s="10" t="s">
        <v>106</v>
      </c>
      <c r="D312" s="10">
        <v>1</v>
      </c>
      <c r="E312" s="13">
        <v>810</v>
      </c>
      <c r="F312" s="10"/>
      <c r="G312" s="12" t="str">
        <f t="shared" si="36"/>
        <v>--</v>
      </c>
      <c r="H312" s="13">
        <v>0</v>
      </c>
      <c r="I312" s="13">
        <f t="shared" si="38"/>
        <v>810</v>
      </c>
      <c r="J312" s="27"/>
      <c r="K312" s="9"/>
      <c r="M312" s="30" t="s">
        <v>15</v>
      </c>
      <c r="N312" s="69">
        <v>43747</v>
      </c>
      <c r="O312" s="66" t="s">
        <v>106</v>
      </c>
      <c r="P312" s="66">
        <v>1</v>
      </c>
      <c r="Q312" s="60">
        <v>810</v>
      </c>
      <c r="R312" s="66"/>
      <c r="S312" s="66" t="str">
        <f t="shared" si="37"/>
        <v>--</v>
      </c>
      <c r="T312" s="60">
        <v>0</v>
      </c>
      <c r="U312" s="60">
        <f t="shared" si="39"/>
        <v>810</v>
      </c>
      <c r="V312" s="129">
        <v>43677</v>
      </c>
      <c r="W312" s="60"/>
      <c r="X312" s="57"/>
      <c r="Y312" s="57"/>
      <c r="Z312" s="57"/>
      <c r="AA312" s="57"/>
      <c r="AB312" s="95"/>
      <c r="AC312" s="104"/>
      <c r="AD312" s="108"/>
      <c r="AE312" s="109"/>
      <c r="AF312" s="110"/>
    </row>
    <row r="313" spans="1:127">
      <c r="A313" s="12" t="s">
        <v>18</v>
      </c>
      <c r="B313" s="11">
        <v>43748</v>
      </c>
      <c r="C313" s="10" t="s">
        <v>72</v>
      </c>
      <c r="D313" s="10">
        <v>1</v>
      </c>
      <c r="E313" s="13">
        <v>810</v>
      </c>
      <c r="F313" s="10"/>
      <c r="G313" s="12" t="str">
        <f t="shared" si="36"/>
        <v>--</v>
      </c>
      <c r="H313" s="13">
        <v>0</v>
      </c>
      <c r="I313" s="13">
        <f t="shared" si="38"/>
        <v>810</v>
      </c>
      <c r="J313" s="27"/>
      <c r="K313" s="9"/>
      <c r="M313" s="30" t="s">
        <v>18</v>
      </c>
      <c r="N313" s="69">
        <v>43748</v>
      </c>
      <c r="O313" s="66" t="s">
        <v>72</v>
      </c>
      <c r="P313" s="66">
        <v>1</v>
      </c>
      <c r="Q313" s="60">
        <v>810</v>
      </c>
      <c r="R313" s="66"/>
      <c r="S313" s="66" t="str">
        <f t="shared" si="37"/>
        <v>--</v>
      </c>
      <c r="T313" s="60">
        <v>0</v>
      </c>
      <c r="U313" s="60">
        <f t="shared" si="39"/>
        <v>810</v>
      </c>
      <c r="V313" s="129">
        <v>43677</v>
      </c>
      <c r="W313" s="60"/>
      <c r="X313" s="57"/>
      <c r="Y313" s="57"/>
      <c r="Z313" s="57"/>
      <c r="AA313" s="57"/>
      <c r="AB313" s="95">
        <v>405</v>
      </c>
      <c r="AC313" s="104"/>
      <c r="AD313" s="108"/>
      <c r="AE313" s="109"/>
      <c r="AF313" s="110"/>
    </row>
    <row r="314" spans="1:127">
      <c r="A314" s="12" t="s">
        <v>19</v>
      </c>
      <c r="B314" s="11">
        <v>43749</v>
      </c>
      <c r="C314" s="10" t="s">
        <v>91</v>
      </c>
      <c r="D314" s="10">
        <v>1</v>
      </c>
      <c r="E314" s="13">
        <v>810</v>
      </c>
      <c r="F314" s="10">
        <v>1</v>
      </c>
      <c r="G314" s="12" t="str">
        <f t="shared" si="36"/>
        <v>ida e volta</v>
      </c>
      <c r="H314" s="13">
        <v>444.15</v>
      </c>
      <c r="I314" s="13">
        <f t="shared" si="38"/>
        <v>1254.1500000000001</v>
      </c>
      <c r="J314" s="27"/>
      <c r="K314" s="9"/>
      <c r="M314" s="30" t="s">
        <v>19</v>
      </c>
      <c r="N314" s="69">
        <v>43749</v>
      </c>
      <c r="O314" s="66" t="s">
        <v>91</v>
      </c>
      <c r="P314" s="66">
        <v>1</v>
      </c>
      <c r="Q314" s="60">
        <v>810</v>
      </c>
      <c r="R314" s="66">
        <v>1</v>
      </c>
      <c r="S314" s="66" t="str">
        <f t="shared" si="37"/>
        <v>ida e volta</v>
      </c>
      <c r="T314" s="60">
        <v>444.15</v>
      </c>
      <c r="U314" s="60">
        <f t="shared" si="39"/>
        <v>1254.1500000000001</v>
      </c>
      <c r="V314" s="129">
        <v>43677</v>
      </c>
      <c r="W314" s="60"/>
      <c r="X314" s="57"/>
      <c r="Y314" s="57"/>
      <c r="Z314" s="57"/>
      <c r="AA314" s="57"/>
      <c r="AB314" s="95">
        <v>405</v>
      </c>
      <c r="AC314" s="104"/>
      <c r="AD314" s="108"/>
      <c r="AE314" s="109"/>
      <c r="AF314" s="110"/>
    </row>
    <row r="315" spans="1:127">
      <c r="A315" s="12" t="s">
        <v>20</v>
      </c>
      <c r="B315" s="11">
        <v>43750</v>
      </c>
      <c r="C315" s="10"/>
      <c r="D315" s="10"/>
      <c r="E315" s="13">
        <v>0</v>
      </c>
      <c r="F315" s="10"/>
      <c r="G315" s="12" t="str">
        <f t="shared" si="36"/>
        <v>--</v>
      </c>
      <c r="H315" s="13">
        <v>0</v>
      </c>
      <c r="I315" s="13">
        <f t="shared" si="38"/>
        <v>0</v>
      </c>
      <c r="J315" s="27"/>
      <c r="K315" s="9"/>
      <c r="M315" s="30" t="s">
        <v>20</v>
      </c>
      <c r="N315" s="69">
        <v>43750</v>
      </c>
      <c r="O315" s="66"/>
      <c r="P315" s="66"/>
      <c r="Q315" s="60">
        <v>0</v>
      </c>
      <c r="R315" s="66"/>
      <c r="S315" s="66" t="str">
        <f t="shared" si="37"/>
        <v>--</v>
      </c>
      <c r="T315" s="60">
        <v>0</v>
      </c>
      <c r="U315" s="60">
        <f t="shared" si="39"/>
        <v>0</v>
      </c>
      <c r="V315" s="117"/>
      <c r="W315" s="60"/>
      <c r="X315" s="57"/>
      <c r="Y315" s="57"/>
      <c r="Z315" s="57"/>
      <c r="AA315" s="57"/>
      <c r="AB315" s="95"/>
      <c r="AC315" s="104"/>
      <c r="AD315" s="108"/>
      <c r="AE315" s="109"/>
      <c r="AF315" s="110"/>
    </row>
    <row r="316" spans="1:127" s="32" customFormat="1">
      <c r="A316" s="18" t="s">
        <v>22</v>
      </c>
      <c r="B316" s="17">
        <v>43751</v>
      </c>
      <c r="C316" s="16"/>
      <c r="D316" s="16"/>
      <c r="E316" s="19">
        <v>0</v>
      </c>
      <c r="F316" s="16"/>
      <c r="G316" s="18" t="str">
        <f t="shared" si="36"/>
        <v>--</v>
      </c>
      <c r="H316" s="19">
        <v>0</v>
      </c>
      <c r="I316" s="19">
        <f t="shared" si="38"/>
        <v>0</v>
      </c>
      <c r="J316" s="31"/>
      <c r="K316" s="20"/>
      <c r="L316"/>
      <c r="M316" s="75" t="s">
        <v>22</v>
      </c>
      <c r="N316" s="70">
        <v>43751</v>
      </c>
      <c r="O316" s="71"/>
      <c r="P316" s="71"/>
      <c r="Q316" s="72">
        <v>0</v>
      </c>
      <c r="R316" s="71"/>
      <c r="S316" s="71" t="str">
        <f t="shared" si="37"/>
        <v>--</v>
      </c>
      <c r="T316" s="72">
        <v>0</v>
      </c>
      <c r="U316" s="72">
        <f t="shared" si="39"/>
        <v>0</v>
      </c>
      <c r="V316" s="117"/>
      <c r="W316" s="60"/>
      <c r="X316" s="57"/>
      <c r="Y316" s="57"/>
      <c r="Z316" s="57"/>
      <c r="AA316" s="57"/>
      <c r="AB316" s="95"/>
      <c r="AC316" s="104"/>
      <c r="AD316" s="108"/>
      <c r="AE316" s="109"/>
      <c r="AF316" s="11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  <c r="BB316" s="90"/>
      <c r="BC316" s="90"/>
      <c r="BD316" s="90"/>
      <c r="BE316" s="90"/>
      <c r="BF316" s="90"/>
      <c r="BG316" s="90"/>
      <c r="BH316" s="90"/>
      <c r="BI316" s="90"/>
      <c r="BJ316" s="90"/>
      <c r="BK316" s="90"/>
      <c r="BL316" s="90"/>
      <c r="BM316" s="90"/>
      <c r="BN316" s="90"/>
      <c r="BO316" s="90"/>
      <c r="BP316" s="90"/>
      <c r="BQ316" s="90"/>
      <c r="BR316" s="90"/>
      <c r="BS316" s="90"/>
      <c r="BT316" s="90"/>
      <c r="BU316" s="90"/>
      <c r="BV316" s="90"/>
      <c r="BW316" s="90"/>
      <c r="BX316" s="90"/>
      <c r="BY316" s="90"/>
      <c r="BZ316" s="90"/>
      <c r="CA316" s="90"/>
      <c r="CB316" s="90"/>
      <c r="CC316" s="90"/>
      <c r="CD316" s="90"/>
      <c r="CE316" s="90"/>
      <c r="CF316" s="90"/>
      <c r="CG316" s="90"/>
      <c r="CH316" s="90"/>
      <c r="CI316" s="90"/>
      <c r="CJ316" s="90"/>
      <c r="CK316" s="90"/>
      <c r="CL316" s="90"/>
      <c r="CM316" s="90"/>
      <c r="CN316" s="90"/>
      <c r="CO316" s="90"/>
      <c r="CP316" s="90"/>
      <c r="CQ316" s="90"/>
      <c r="CR316" s="90"/>
      <c r="CS316" s="90"/>
      <c r="CT316" s="90"/>
      <c r="CU316" s="90"/>
      <c r="CV316" s="90"/>
      <c r="CW316" s="90"/>
      <c r="CX316" s="90"/>
      <c r="CY316" s="90"/>
      <c r="CZ316" s="90"/>
      <c r="DA316" s="90"/>
      <c r="DB316" s="90"/>
      <c r="DC316" s="90"/>
      <c r="DD316" s="90"/>
      <c r="DE316" s="90"/>
      <c r="DF316" s="90"/>
      <c r="DG316" s="90"/>
      <c r="DH316" s="90"/>
      <c r="DI316" s="90"/>
      <c r="DJ316" s="90"/>
      <c r="DK316" s="90"/>
      <c r="DL316" s="90"/>
      <c r="DM316" s="90"/>
      <c r="DN316" s="90"/>
      <c r="DO316" s="90"/>
      <c r="DP316" s="90"/>
      <c r="DQ316" s="90"/>
      <c r="DR316" s="90"/>
      <c r="DS316" s="90"/>
      <c r="DT316" s="90"/>
      <c r="DU316" s="90"/>
      <c r="DV316" s="90"/>
      <c r="DW316" s="90"/>
    </row>
    <row r="317" spans="1:127">
      <c r="A317" s="12" t="s">
        <v>23</v>
      </c>
      <c r="B317" s="11">
        <v>43752</v>
      </c>
      <c r="C317" s="10" t="s">
        <v>65</v>
      </c>
      <c r="D317" s="10">
        <v>1</v>
      </c>
      <c r="E317" s="13">
        <v>810</v>
      </c>
      <c r="F317" s="10"/>
      <c r="G317" s="12" t="str">
        <f t="shared" si="36"/>
        <v>--</v>
      </c>
      <c r="H317" s="13">
        <v>0</v>
      </c>
      <c r="I317" s="13">
        <f t="shared" si="38"/>
        <v>810</v>
      </c>
      <c r="J317" s="27"/>
      <c r="K317" s="9"/>
      <c r="M317" s="30" t="s">
        <v>23</v>
      </c>
      <c r="N317" s="69">
        <v>43752</v>
      </c>
      <c r="O317" s="66" t="s">
        <v>65</v>
      </c>
      <c r="P317" s="66">
        <v>1</v>
      </c>
      <c r="Q317" s="60">
        <v>810</v>
      </c>
      <c r="R317" s="66"/>
      <c r="S317" s="66" t="str">
        <f t="shared" si="37"/>
        <v>--</v>
      </c>
      <c r="T317" s="60">
        <v>0</v>
      </c>
      <c r="U317" s="60">
        <f t="shared" si="39"/>
        <v>810</v>
      </c>
      <c r="V317" s="129">
        <v>43684</v>
      </c>
      <c r="W317" s="67" t="s">
        <v>186</v>
      </c>
      <c r="X317" s="57"/>
      <c r="Y317" s="57"/>
      <c r="Z317" s="57">
        <f>444.15</f>
        <v>444.15</v>
      </c>
      <c r="AA317" s="57"/>
      <c r="AB317" s="95"/>
      <c r="AC317" s="104"/>
      <c r="AD317" s="108"/>
      <c r="AE317" s="109"/>
      <c r="AF317" s="110"/>
    </row>
    <row r="318" spans="1:127">
      <c r="A318" s="12" t="s">
        <v>13</v>
      </c>
      <c r="B318" s="11">
        <v>43753</v>
      </c>
      <c r="C318" s="10" t="s">
        <v>107</v>
      </c>
      <c r="D318" s="10">
        <v>1</v>
      </c>
      <c r="E318" s="13">
        <v>810</v>
      </c>
      <c r="F318" s="10">
        <v>1</v>
      </c>
      <c r="G318" s="12" t="str">
        <f t="shared" si="36"/>
        <v>ida e volta</v>
      </c>
      <c r="H318" s="13">
        <v>1076.6099999999999</v>
      </c>
      <c r="I318" s="13">
        <f t="shared" si="38"/>
        <v>1886.61</v>
      </c>
      <c r="J318" s="27"/>
      <c r="K318" s="9"/>
      <c r="M318" s="76" t="s">
        <v>13</v>
      </c>
      <c r="N318" s="69">
        <v>43753</v>
      </c>
      <c r="O318" s="66" t="s">
        <v>187</v>
      </c>
      <c r="P318" s="66">
        <v>1</v>
      </c>
      <c r="Q318" s="60">
        <v>810</v>
      </c>
      <c r="R318" s="66">
        <v>1</v>
      </c>
      <c r="S318" s="66" t="str">
        <f t="shared" si="37"/>
        <v>ida e volta</v>
      </c>
      <c r="T318" s="60">
        <v>971.94</v>
      </c>
      <c r="U318" s="60">
        <f t="shared" si="39"/>
        <v>1781.94</v>
      </c>
      <c r="V318" s="129">
        <v>43684</v>
      </c>
      <c r="W318" s="60"/>
      <c r="X318" s="59"/>
      <c r="Y318" s="59"/>
      <c r="Z318" s="59"/>
      <c r="AA318" s="59"/>
      <c r="AB318" s="95"/>
      <c r="AC318" s="104"/>
      <c r="AD318" s="108"/>
      <c r="AE318" s="109"/>
      <c r="AF318" s="110"/>
    </row>
    <row r="319" spans="1:127">
      <c r="A319" s="12" t="s">
        <v>15</v>
      </c>
      <c r="B319" s="11">
        <v>43754</v>
      </c>
      <c r="C319" s="10" t="s">
        <v>108</v>
      </c>
      <c r="D319" s="10">
        <v>1</v>
      </c>
      <c r="E319" s="13">
        <v>810</v>
      </c>
      <c r="F319" s="10"/>
      <c r="G319" s="12" t="str">
        <f t="shared" si="36"/>
        <v>--</v>
      </c>
      <c r="H319" s="13">
        <v>0</v>
      </c>
      <c r="I319" s="13">
        <f t="shared" si="38"/>
        <v>810</v>
      </c>
      <c r="J319" s="27"/>
      <c r="K319" s="9"/>
      <c r="M319" s="76" t="s">
        <v>15</v>
      </c>
      <c r="N319" s="69">
        <v>43754</v>
      </c>
      <c r="O319" s="66" t="s">
        <v>188</v>
      </c>
      <c r="P319" s="66">
        <v>1</v>
      </c>
      <c r="Q319" s="60">
        <v>810</v>
      </c>
      <c r="R319" s="66"/>
      <c r="S319" s="66" t="str">
        <f t="shared" si="37"/>
        <v>--</v>
      </c>
      <c r="T319" s="60">
        <v>0</v>
      </c>
      <c r="U319" s="60">
        <f t="shared" si="39"/>
        <v>810</v>
      </c>
      <c r="V319" s="129">
        <v>43684</v>
      </c>
      <c r="W319" s="60"/>
      <c r="X319" s="59"/>
      <c r="Y319" s="59"/>
      <c r="Z319" s="59"/>
      <c r="AA319" s="59"/>
      <c r="AB319" s="95"/>
      <c r="AC319" s="104"/>
      <c r="AD319" s="108"/>
      <c r="AE319" s="109"/>
      <c r="AF319" s="110"/>
    </row>
    <row r="320" spans="1:127">
      <c r="A320" s="12" t="s">
        <v>18</v>
      </c>
      <c r="B320" s="11">
        <v>43755</v>
      </c>
      <c r="C320" s="10" t="s">
        <v>91</v>
      </c>
      <c r="D320" s="10">
        <v>1</v>
      </c>
      <c r="E320" s="13">
        <v>810</v>
      </c>
      <c r="F320" s="10"/>
      <c r="G320" s="12" t="str">
        <f t="shared" si="36"/>
        <v>--</v>
      </c>
      <c r="H320" s="13">
        <v>0</v>
      </c>
      <c r="I320" s="13">
        <f t="shared" si="38"/>
        <v>810</v>
      </c>
      <c r="J320" s="27"/>
      <c r="K320" s="9"/>
      <c r="M320" s="30" t="s">
        <v>18</v>
      </c>
      <c r="N320" s="69">
        <v>43755</v>
      </c>
      <c r="O320" s="66" t="s">
        <v>91</v>
      </c>
      <c r="P320" s="66">
        <v>1</v>
      </c>
      <c r="Q320" s="60">
        <v>810</v>
      </c>
      <c r="R320" s="66"/>
      <c r="S320" s="66" t="str">
        <f t="shared" si="37"/>
        <v>--</v>
      </c>
      <c r="T320" s="60">
        <v>0</v>
      </c>
      <c r="U320" s="60">
        <f t="shared" si="39"/>
        <v>810</v>
      </c>
      <c r="V320" s="129">
        <v>43684</v>
      </c>
      <c r="W320" s="60"/>
      <c r="X320" s="57"/>
      <c r="Y320" s="57"/>
      <c r="Z320" s="57"/>
      <c r="AA320" s="57"/>
      <c r="AB320" s="95"/>
      <c r="AC320" s="104"/>
      <c r="AD320" s="108"/>
      <c r="AE320" s="109"/>
      <c r="AF320" s="110"/>
    </row>
    <row r="321" spans="1:127">
      <c r="A321" s="12" t="s">
        <v>19</v>
      </c>
      <c r="B321" s="11">
        <v>43756</v>
      </c>
      <c r="C321" s="10" t="s">
        <v>91</v>
      </c>
      <c r="D321" s="10">
        <v>1</v>
      </c>
      <c r="E321" s="13">
        <v>810</v>
      </c>
      <c r="F321" s="10">
        <v>1</v>
      </c>
      <c r="G321" s="12" t="str">
        <f t="shared" si="36"/>
        <v>ida e volta</v>
      </c>
      <c r="H321" s="13">
        <v>444.15</v>
      </c>
      <c r="I321" s="13">
        <f t="shared" si="38"/>
        <v>1254.1500000000001</v>
      </c>
      <c r="J321" s="27"/>
      <c r="K321" s="9"/>
      <c r="M321" s="30" t="s">
        <v>19</v>
      </c>
      <c r="N321" s="69">
        <v>43756</v>
      </c>
      <c r="O321" s="66" t="s">
        <v>91</v>
      </c>
      <c r="P321" s="66">
        <v>1</v>
      </c>
      <c r="Q321" s="60">
        <v>810</v>
      </c>
      <c r="R321" s="66">
        <v>1</v>
      </c>
      <c r="S321" s="66" t="s">
        <v>189</v>
      </c>
      <c r="T321" s="60">
        <v>444.15</v>
      </c>
      <c r="U321" s="60">
        <f t="shared" si="39"/>
        <v>1254.1500000000001</v>
      </c>
      <c r="V321" s="129">
        <v>43684</v>
      </c>
      <c r="W321" s="60"/>
      <c r="X321" s="57"/>
      <c r="Y321" s="57"/>
      <c r="Z321" s="57"/>
      <c r="AA321" s="57"/>
      <c r="AB321" s="95">
        <v>405</v>
      </c>
      <c r="AC321" s="104"/>
      <c r="AD321" s="108"/>
      <c r="AE321" s="109"/>
      <c r="AF321" s="110"/>
    </row>
    <row r="322" spans="1:127">
      <c r="A322" s="12" t="s">
        <v>20</v>
      </c>
      <c r="B322" s="11">
        <v>43757</v>
      </c>
      <c r="C322" s="10"/>
      <c r="D322" s="10"/>
      <c r="E322" s="13">
        <v>0</v>
      </c>
      <c r="F322" s="10"/>
      <c r="G322" s="12" t="str">
        <f t="shared" si="36"/>
        <v>--</v>
      </c>
      <c r="H322" s="13">
        <v>0</v>
      </c>
      <c r="I322" s="13">
        <f t="shared" si="38"/>
        <v>0</v>
      </c>
      <c r="J322" s="27"/>
      <c r="K322" s="9"/>
      <c r="M322" s="30" t="s">
        <v>20</v>
      </c>
      <c r="N322" s="69">
        <v>43757</v>
      </c>
      <c r="O322" s="66"/>
      <c r="P322" s="66"/>
      <c r="Q322" s="60">
        <v>0</v>
      </c>
      <c r="R322" s="66"/>
      <c r="S322" s="66" t="str">
        <f t="shared" si="37"/>
        <v>--</v>
      </c>
      <c r="T322" s="60">
        <v>0</v>
      </c>
      <c r="U322" s="60">
        <f t="shared" si="39"/>
        <v>0</v>
      </c>
      <c r="V322" s="117"/>
      <c r="W322" s="60"/>
      <c r="X322" s="57"/>
      <c r="Y322" s="57"/>
      <c r="Z322" s="57"/>
      <c r="AA322" s="57"/>
      <c r="AB322" s="95"/>
      <c r="AC322" s="104"/>
      <c r="AD322" s="108"/>
      <c r="AE322" s="109"/>
      <c r="AF322" s="110"/>
    </row>
    <row r="323" spans="1:127" s="32" customFormat="1">
      <c r="A323" s="18" t="s">
        <v>22</v>
      </c>
      <c r="B323" s="17">
        <v>43758</v>
      </c>
      <c r="C323" s="16"/>
      <c r="D323" s="16"/>
      <c r="E323" s="19">
        <v>0</v>
      </c>
      <c r="F323" s="16"/>
      <c r="G323" s="18" t="str">
        <f t="shared" si="36"/>
        <v>--</v>
      </c>
      <c r="H323" s="19">
        <v>0</v>
      </c>
      <c r="I323" s="19">
        <f t="shared" si="38"/>
        <v>0</v>
      </c>
      <c r="J323" s="31"/>
      <c r="K323" s="20"/>
      <c r="L323"/>
      <c r="M323" s="75" t="s">
        <v>22</v>
      </c>
      <c r="N323" s="70">
        <v>43758</v>
      </c>
      <c r="O323" s="71"/>
      <c r="P323" s="71"/>
      <c r="Q323" s="72">
        <v>0</v>
      </c>
      <c r="R323" s="71"/>
      <c r="S323" s="71" t="str">
        <f t="shared" si="37"/>
        <v>--</v>
      </c>
      <c r="T323" s="72">
        <v>0</v>
      </c>
      <c r="U323" s="72">
        <f t="shared" si="39"/>
        <v>0</v>
      </c>
      <c r="V323" s="117"/>
      <c r="W323" s="60"/>
      <c r="X323" s="57"/>
      <c r="Y323" s="57"/>
      <c r="Z323" s="57"/>
      <c r="AA323" s="57"/>
      <c r="AB323" s="95"/>
      <c r="AC323" s="104"/>
      <c r="AD323" s="108"/>
      <c r="AE323" s="109"/>
      <c r="AF323" s="11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  <c r="BE323" s="90"/>
      <c r="BF323" s="90"/>
      <c r="BG323" s="90"/>
      <c r="BH323" s="90"/>
      <c r="BI323" s="90"/>
      <c r="BJ323" s="90"/>
      <c r="BK323" s="90"/>
      <c r="BL323" s="90"/>
      <c r="BM323" s="90"/>
      <c r="BN323" s="90"/>
      <c r="BO323" s="90"/>
      <c r="BP323" s="90"/>
      <c r="BQ323" s="90"/>
      <c r="BR323" s="90"/>
      <c r="BS323" s="90"/>
      <c r="BT323" s="90"/>
      <c r="BU323" s="90"/>
      <c r="BV323" s="90"/>
      <c r="BW323" s="90"/>
      <c r="BX323" s="90"/>
      <c r="BY323" s="90"/>
      <c r="BZ323" s="90"/>
      <c r="CA323" s="90"/>
      <c r="CB323" s="90"/>
      <c r="CC323" s="90"/>
      <c r="CD323" s="90"/>
      <c r="CE323" s="90"/>
      <c r="CF323" s="90"/>
      <c r="CG323" s="90"/>
      <c r="CH323" s="90"/>
      <c r="CI323" s="90"/>
      <c r="CJ323" s="90"/>
      <c r="CK323" s="90"/>
      <c r="CL323" s="90"/>
      <c r="CM323" s="90"/>
      <c r="CN323" s="90"/>
      <c r="CO323" s="90"/>
      <c r="CP323" s="90"/>
      <c r="CQ323" s="90"/>
      <c r="CR323" s="90"/>
      <c r="CS323" s="90"/>
      <c r="CT323" s="90"/>
      <c r="CU323" s="90"/>
      <c r="CV323" s="90"/>
      <c r="CW323" s="90"/>
      <c r="CX323" s="90"/>
      <c r="CY323" s="90"/>
      <c r="CZ323" s="90"/>
      <c r="DA323" s="90"/>
      <c r="DB323" s="90"/>
      <c r="DC323" s="90"/>
      <c r="DD323" s="90"/>
      <c r="DE323" s="90"/>
      <c r="DF323" s="90"/>
      <c r="DG323" s="90"/>
      <c r="DH323" s="90"/>
      <c r="DI323" s="90"/>
      <c r="DJ323" s="90"/>
      <c r="DK323" s="90"/>
      <c r="DL323" s="90"/>
      <c r="DM323" s="90"/>
      <c r="DN323" s="90"/>
      <c r="DO323" s="90"/>
      <c r="DP323" s="90"/>
      <c r="DQ323" s="90"/>
      <c r="DR323" s="90"/>
      <c r="DS323" s="90"/>
      <c r="DT323" s="90"/>
      <c r="DU323" s="90"/>
      <c r="DV323" s="90"/>
      <c r="DW323" s="90"/>
    </row>
    <row r="324" spans="1:127">
      <c r="A324" s="12" t="s">
        <v>23</v>
      </c>
      <c r="B324" s="11">
        <v>43759</v>
      </c>
      <c r="C324" s="10" t="s">
        <v>21</v>
      </c>
      <c r="D324" s="10">
        <v>1</v>
      </c>
      <c r="E324" s="13">
        <v>320</v>
      </c>
      <c r="F324" s="10"/>
      <c r="G324" s="12" t="str">
        <f t="shared" si="36"/>
        <v>--</v>
      </c>
      <c r="H324" s="13">
        <v>0</v>
      </c>
      <c r="I324" s="13">
        <f t="shared" si="38"/>
        <v>320</v>
      </c>
      <c r="J324" s="27"/>
      <c r="K324" s="9"/>
      <c r="M324" s="30" t="s">
        <v>23</v>
      </c>
      <c r="N324" s="69">
        <v>43759</v>
      </c>
      <c r="O324" s="66" t="s">
        <v>21</v>
      </c>
      <c r="P324" s="66">
        <v>1</v>
      </c>
      <c r="Q324" s="60">
        <v>320</v>
      </c>
      <c r="R324" s="66"/>
      <c r="S324" s="66" t="str">
        <f t="shared" si="37"/>
        <v>--</v>
      </c>
      <c r="T324" s="60">
        <v>0</v>
      </c>
      <c r="U324" s="60">
        <f t="shared" si="39"/>
        <v>320</v>
      </c>
      <c r="V324" s="129">
        <v>43691</v>
      </c>
      <c r="W324" s="60"/>
      <c r="X324" s="57"/>
      <c r="Y324" s="57"/>
      <c r="Z324" s="57"/>
      <c r="AA324" s="57"/>
      <c r="AB324" s="95"/>
      <c r="AC324" s="104"/>
      <c r="AD324" s="108"/>
      <c r="AE324" s="109"/>
      <c r="AF324" s="110"/>
    </row>
    <row r="325" spans="1:127">
      <c r="A325" s="12" t="s">
        <v>13</v>
      </c>
      <c r="B325" s="11">
        <v>43760</v>
      </c>
      <c r="C325" s="10" t="s">
        <v>16</v>
      </c>
      <c r="D325" s="10">
        <v>1</v>
      </c>
      <c r="E325" s="13">
        <v>810</v>
      </c>
      <c r="F325" s="10">
        <v>1</v>
      </c>
      <c r="G325" s="12" t="str">
        <f t="shared" si="36"/>
        <v>ida e volta</v>
      </c>
      <c r="H325" s="13">
        <v>444.15</v>
      </c>
      <c r="I325" s="13">
        <f t="shared" si="38"/>
        <v>1254.1500000000001</v>
      </c>
      <c r="J325" s="27"/>
      <c r="K325" s="9"/>
      <c r="M325" s="30" t="s">
        <v>13</v>
      </c>
      <c r="N325" s="69">
        <v>43760</v>
      </c>
      <c r="O325" s="66" t="s">
        <v>16</v>
      </c>
      <c r="P325" s="66">
        <v>1</v>
      </c>
      <c r="Q325" s="60">
        <v>810</v>
      </c>
      <c r="R325" s="66">
        <v>1</v>
      </c>
      <c r="S325" s="66" t="s">
        <v>190</v>
      </c>
      <c r="T325" s="60">
        <v>444.15</v>
      </c>
      <c r="U325" s="60">
        <f t="shared" si="39"/>
        <v>1254.1500000000001</v>
      </c>
      <c r="V325" s="129">
        <v>43691</v>
      </c>
      <c r="W325" s="60"/>
      <c r="X325" s="57"/>
      <c r="Y325" s="57"/>
      <c r="Z325" s="57"/>
      <c r="AA325" s="57"/>
      <c r="AB325" s="95"/>
      <c r="AC325" s="104"/>
      <c r="AD325" s="108"/>
      <c r="AE325" s="109"/>
      <c r="AF325" s="110"/>
    </row>
    <row r="326" spans="1:127">
      <c r="A326" s="12" t="s">
        <v>15</v>
      </c>
      <c r="B326" s="11">
        <v>43761</v>
      </c>
      <c r="C326" s="10" t="s">
        <v>109</v>
      </c>
      <c r="D326" s="10">
        <v>1</v>
      </c>
      <c r="E326" s="13">
        <v>810</v>
      </c>
      <c r="F326" s="10">
        <v>1</v>
      </c>
      <c r="G326" s="12" t="str">
        <f t="shared" si="36"/>
        <v>ida e volta</v>
      </c>
      <c r="H326" s="13">
        <v>706.91</v>
      </c>
      <c r="I326" s="13">
        <f t="shared" si="38"/>
        <v>1516.9099999999999</v>
      </c>
      <c r="J326" s="27"/>
      <c r="K326" s="9"/>
      <c r="M326" s="30" t="s">
        <v>15</v>
      </c>
      <c r="N326" s="69">
        <v>43761</v>
      </c>
      <c r="O326" s="66" t="s">
        <v>109</v>
      </c>
      <c r="P326" s="66">
        <v>1</v>
      </c>
      <c r="Q326" s="60">
        <v>810</v>
      </c>
      <c r="R326" s="66">
        <v>1</v>
      </c>
      <c r="S326" s="66" t="s">
        <v>190</v>
      </c>
      <c r="T326" s="60">
        <v>706.91</v>
      </c>
      <c r="U326" s="60">
        <f t="shared" si="39"/>
        <v>1516.9099999999999</v>
      </c>
      <c r="V326" s="129">
        <v>43691</v>
      </c>
      <c r="W326" s="60"/>
      <c r="X326" s="57"/>
      <c r="Y326" s="57"/>
      <c r="Z326" s="57"/>
      <c r="AA326" s="57"/>
      <c r="AB326" s="95"/>
      <c r="AC326" s="104"/>
      <c r="AD326" s="108"/>
      <c r="AE326" s="109"/>
      <c r="AF326" s="110"/>
    </row>
    <row r="327" spans="1:127">
      <c r="A327" s="12" t="s">
        <v>18</v>
      </c>
      <c r="B327" s="11">
        <v>43762</v>
      </c>
      <c r="C327" s="10" t="s">
        <v>110</v>
      </c>
      <c r="D327" s="10">
        <v>1</v>
      </c>
      <c r="E327" s="13">
        <v>810</v>
      </c>
      <c r="F327" s="10">
        <v>1</v>
      </c>
      <c r="G327" s="12" t="str">
        <f t="shared" si="36"/>
        <v>ida e volta</v>
      </c>
      <c r="H327" s="13">
        <v>706.91</v>
      </c>
      <c r="I327" s="13">
        <f t="shared" si="38"/>
        <v>1516.9099999999999</v>
      </c>
      <c r="J327" s="27"/>
      <c r="K327" s="9"/>
      <c r="M327" s="30" t="s">
        <v>18</v>
      </c>
      <c r="N327" s="69">
        <v>43762</v>
      </c>
      <c r="O327" s="66" t="s">
        <v>110</v>
      </c>
      <c r="P327" s="66">
        <v>1</v>
      </c>
      <c r="Q327" s="60">
        <v>810</v>
      </c>
      <c r="R327" s="66">
        <v>1</v>
      </c>
      <c r="S327" s="66" t="s">
        <v>189</v>
      </c>
      <c r="T327" s="60">
        <v>706.91</v>
      </c>
      <c r="U327" s="60">
        <f t="shared" si="39"/>
        <v>1516.9099999999999</v>
      </c>
      <c r="V327" s="129">
        <v>43691</v>
      </c>
      <c r="W327" s="60"/>
      <c r="X327" s="57"/>
      <c r="Y327" s="57"/>
      <c r="Z327" s="57"/>
      <c r="AA327" s="57"/>
      <c r="AB327" s="95"/>
      <c r="AC327" s="104"/>
      <c r="AD327" s="108"/>
      <c r="AE327" s="109"/>
      <c r="AF327" s="110"/>
    </row>
    <row r="328" spans="1:127">
      <c r="A328" s="12" t="s">
        <v>19</v>
      </c>
      <c r="B328" s="11">
        <v>43763</v>
      </c>
      <c r="C328" s="10" t="s">
        <v>91</v>
      </c>
      <c r="D328" s="10">
        <v>1</v>
      </c>
      <c r="E328" s="13">
        <v>810</v>
      </c>
      <c r="F328" s="10">
        <v>1</v>
      </c>
      <c r="G328" s="12" t="str">
        <f t="shared" si="36"/>
        <v>ida e volta</v>
      </c>
      <c r="H328" s="13">
        <v>444.15</v>
      </c>
      <c r="I328" s="13">
        <f t="shared" si="38"/>
        <v>1254.1500000000001</v>
      </c>
      <c r="J328" s="27"/>
      <c r="K328" s="9"/>
      <c r="M328" s="30" t="s">
        <v>19</v>
      </c>
      <c r="N328" s="69">
        <v>43763</v>
      </c>
      <c r="O328" s="66" t="s">
        <v>91</v>
      </c>
      <c r="P328" s="66">
        <v>1</v>
      </c>
      <c r="Q328" s="60">
        <v>810</v>
      </c>
      <c r="R328" s="66">
        <v>1</v>
      </c>
      <c r="S328" s="66" t="s">
        <v>189</v>
      </c>
      <c r="T328" s="60">
        <v>444.15</v>
      </c>
      <c r="U328" s="60">
        <f t="shared" si="39"/>
        <v>1254.1500000000001</v>
      </c>
      <c r="V328" s="129">
        <v>43691</v>
      </c>
      <c r="W328" s="60"/>
      <c r="X328" s="57"/>
      <c r="Y328" s="57"/>
      <c r="Z328" s="57"/>
      <c r="AA328" s="57"/>
      <c r="AB328" s="95">
        <v>405</v>
      </c>
      <c r="AC328" s="104"/>
      <c r="AD328" s="108"/>
      <c r="AE328" s="109"/>
      <c r="AF328" s="110"/>
    </row>
    <row r="329" spans="1:127">
      <c r="A329" s="12" t="s">
        <v>20</v>
      </c>
      <c r="B329" s="11">
        <v>43764</v>
      </c>
      <c r="C329" s="10"/>
      <c r="D329" s="10"/>
      <c r="E329" s="13">
        <v>0</v>
      </c>
      <c r="F329" s="10"/>
      <c r="G329" s="12" t="str">
        <f t="shared" si="36"/>
        <v>--</v>
      </c>
      <c r="H329" s="13">
        <v>0</v>
      </c>
      <c r="I329" s="13">
        <f t="shared" si="38"/>
        <v>0</v>
      </c>
      <c r="J329" s="27"/>
      <c r="K329" s="9"/>
      <c r="M329" s="30" t="s">
        <v>20</v>
      </c>
      <c r="N329" s="69">
        <v>43764</v>
      </c>
      <c r="O329" s="66"/>
      <c r="P329" s="66"/>
      <c r="Q329" s="60">
        <v>0</v>
      </c>
      <c r="R329" s="66"/>
      <c r="S329" s="66" t="str">
        <f t="shared" si="37"/>
        <v>--</v>
      </c>
      <c r="T329" s="60">
        <v>0</v>
      </c>
      <c r="U329" s="60">
        <f t="shared" si="39"/>
        <v>0</v>
      </c>
      <c r="V329" s="117"/>
      <c r="W329" s="60"/>
      <c r="X329" s="57"/>
      <c r="Y329" s="57"/>
      <c r="Z329" s="57"/>
      <c r="AA329" s="57"/>
      <c r="AB329" s="95"/>
      <c r="AC329" s="104"/>
      <c r="AD329" s="108"/>
      <c r="AE329" s="109"/>
      <c r="AF329" s="110"/>
    </row>
    <row r="330" spans="1:127" s="32" customFormat="1">
      <c r="A330" s="18" t="s">
        <v>22</v>
      </c>
      <c r="B330" s="17">
        <v>43765</v>
      </c>
      <c r="C330" s="16"/>
      <c r="D330" s="16"/>
      <c r="E330" s="19">
        <v>0</v>
      </c>
      <c r="F330" s="16"/>
      <c r="G330" s="18" t="str">
        <f t="shared" si="36"/>
        <v>--</v>
      </c>
      <c r="H330" s="19">
        <v>0</v>
      </c>
      <c r="I330" s="19">
        <f t="shared" si="38"/>
        <v>0</v>
      </c>
      <c r="J330" s="31"/>
      <c r="K330" s="20"/>
      <c r="L330"/>
      <c r="M330" s="75" t="s">
        <v>22</v>
      </c>
      <c r="N330" s="70">
        <v>43765</v>
      </c>
      <c r="O330" s="71"/>
      <c r="P330" s="71"/>
      <c r="Q330" s="72">
        <v>0</v>
      </c>
      <c r="R330" s="71"/>
      <c r="S330" s="71" t="str">
        <f t="shared" si="37"/>
        <v>--</v>
      </c>
      <c r="T330" s="72">
        <v>0</v>
      </c>
      <c r="U330" s="72">
        <f t="shared" si="39"/>
        <v>0</v>
      </c>
      <c r="V330" s="117"/>
      <c r="W330" s="60"/>
      <c r="X330" s="57"/>
      <c r="Y330" s="57"/>
      <c r="Z330" s="57"/>
      <c r="AA330" s="57"/>
      <c r="AB330" s="95"/>
      <c r="AC330" s="104"/>
      <c r="AD330" s="108"/>
      <c r="AE330" s="109"/>
      <c r="AF330" s="110"/>
      <c r="AG330" s="90"/>
      <c r="AH330" s="90"/>
      <c r="AI330" s="90"/>
      <c r="AJ330" s="90"/>
      <c r="AK330" s="90"/>
      <c r="AL330" s="90"/>
      <c r="AM330" s="90"/>
      <c r="AN330" s="90"/>
      <c r="AO330" s="90"/>
      <c r="AP330" s="90"/>
      <c r="AQ330" s="90"/>
      <c r="AR330" s="90"/>
      <c r="AS330" s="90"/>
      <c r="AT330" s="90"/>
      <c r="AU330" s="90"/>
      <c r="AV330" s="90"/>
      <c r="AW330" s="90"/>
      <c r="AX330" s="90"/>
      <c r="AY330" s="90"/>
      <c r="AZ330" s="90"/>
      <c r="BA330" s="90"/>
      <c r="BB330" s="90"/>
      <c r="BC330" s="90"/>
      <c r="BD330" s="90"/>
      <c r="BE330" s="90"/>
      <c r="BF330" s="90"/>
      <c r="BG330" s="90"/>
      <c r="BH330" s="90"/>
      <c r="BI330" s="90"/>
      <c r="BJ330" s="90"/>
      <c r="BK330" s="90"/>
      <c r="BL330" s="90"/>
      <c r="BM330" s="90"/>
      <c r="BN330" s="90"/>
      <c r="BO330" s="90"/>
      <c r="BP330" s="90"/>
      <c r="BQ330" s="90"/>
      <c r="BR330" s="90"/>
      <c r="BS330" s="90"/>
      <c r="BT330" s="90"/>
      <c r="BU330" s="90"/>
      <c r="BV330" s="90"/>
      <c r="BW330" s="90"/>
      <c r="BX330" s="90"/>
      <c r="BY330" s="90"/>
      <c r="BZ330" s="90"/>
      <c r="CA330" s="90"/>
      <c r="CB330" s="90"/>
      <c r="CC330" s="90"/>
      <c r="CD330" s="90"/>
      <c r="CE330" s="90"/>
      <c r="CF330" s="90"/>
      <c r="CG330" s="90"/>
      <c r="CH330" s="90"/>
      <c r="CI330" s="90"/>
      <c r="CJ330" s="90"/>
      <c r="CK330" s="90"/>
      <c r="CL330" s="90"/>
      <c r="CM330" s="90"/>
      <c r="CN330" s="90"/>
      <c r="CO330" s="90"/>
      <c r="CP330" s="90"/>
      <c r="CQ330" s="90"/>
      <c r="CR330" s="90"/>
      <c r="CS330" s="90"/>
      <c r="CT330" s="90"/>
      <c r="CU330" s="90"/>
      <c r="CV330" s="90"/>
      <c r="CW330" s="90"/>
      <c r="CX330" s="90"/>
      <c r="CY330" s="90"/>
      <c r="CZ330" s="90"/>
      <c r="DA330" s="90"/>
      <c r="DB330" s="90"/>
      <c r="DC330" s="90"/>
      <c r="DD330" s="90"/>
      <c r="DE330" s="90"/>
      <c r="DF330" s="90"/>
      <c r="DG330" s="90"/>
      <c r="DH330" s="90"/>
      <c r="DI330" s="90"/>
      <c r="DJ330" s="90"/>
      <c r="DK330" s="90"/>
      <c r="DL330" s="90"/>
      <c r="DM330" s="90"/>
      <c r="DN330" s="90"/>
      <c r="DO330" s="90"/>
      <c r="DP330" s="90"/>
      <c r="DQ330" s="90"/>
      <c r="DR330" s="90"/>
      <c r="DS330" s="90"/>
      <c r="DT330" s="90"/>
      <c r="DU330" s="90"/>
      <c r="DV330" s="90"/>
      <c r="DW330" s="90"/>
    </row>
    <row r="331" spans="1:127">
      <c r="A331" s="12" t="s">
        <v>23</v>
      </c>
      <c r="B331" s="11">
        <v>43766</v>
      </c>
      <c r="C331" s="10" t="s">
        <v>111</v>
      </c>
      <c r="D331" s="10">
        <v>1</v>
      </c>
      <c r="E331" s="13">
        <v>810</v>
      </c>
      <c r="F331" s="10">
        <v>1</v>
      </c>
      <c r="G331" s="12" t="str">
        <f t="shared" si="36"/>
        <v>ida e volta</v>
      </c>
      <c r="H331" s="13">
        <v>316.06</v>
      </c>
      <c r="I331" s="13">
        <f t="shared" si="38"/>
        <v>1126.06</v>
      </c>
      <c r="J331" s="27"/>
      <c r="K331" s="9"/>
      <c r="M331" s="76" t="s">
        <v>23</v>
      </c>
      <c r="N331" s="69">
        <v>43766</v>
      </c>
      <c r="O331" s="66" t="s">
        <v>191</v>
      </c>
      <c r="P331" s="66">
        <v>1</v>
      </c>
      <c r="Q331" s="60">
        <v>810</v>
      </c>
      <c r="R331" s="66">
        <v>1</v>
      </c>
      <c r="S331" s="66" t="str">
        <f t="shared" si="37"/>
        <v>ida e volta</v>
      </c>
      <c r="T331" s="60">
        <v>941.5</v>
      </c>
      <c r="U331" s="60">
        <f t="shared" si="39"/>
        <v>1751.5</v>
      </c>
      <c r="V331" s="129">
        <v>43698</v>
      </c>
      <c r="W331" s="60"/>
      <c r="X331" s="59"/>
      <c r="Y331" s="59"/>
      <c r="Z331" s="59"/>
      <c r="AA331" s="59"/>
      <c r="AB331" s="95"/>
      <c r="AC331" s="104"/>
      <c r="AD331" s="108"/>
      <c r="AE331" s="109"/>
      <c r="AF331" s="110"/>
    </row>
    <row r="332" spans="1:127">
      <c r="A332" s="12" t="s">
        <v>13</v>
      </c>
      <c r="B332" s="11">
        <v>43767</v>
      </c>
      <c r="C332" s="10" t="s">
        <v>112</v>
      </c>
      <c r="D332" s="10">
        <v>1</v>
      </c>
      <c r="E332" s="13">
        <v>810</v>
      </c>
      <c r="F332" s="10">
        <v>1</v>
      </c>
      <c r="G332" s="12" t="str">
        <f t="shared" si="36"/>
        <v>ida e volta</v>
      </c>
      <c r="H332" s="13">
        <v>133.65</v>
      </c>
      <c r="I332" s="13">
        <f t="shared" si="38"/>
        <v>943.65</v>
      </c>
      <c r="J332" s="27"/>
      <c r="K332" s="9"/>
      <c r="M332" s="76" t="s">
        <v>13</v>
      </c>
      <c r="N332" s="69">
        <v>43767</v>
      </c>
      <c r="O332" s="66" t="s">
        <v>65</v>
      </c>
      <c r="P332" s="66">
        <v>1</v>
      </c>
      <c r="Q332" s="60">
        <v>810</v>
      </c>
      <c r="R332" s="66"/>
      <c r="S332" s="66" t="str">
        <f t="shared" si="37"/>
        <v>--</v>
      </c>
      <c r="T332" s="60">
        <v>0</v>
      </c>
      <c r="U332" s="60">
        <f t="shared" si="39"/>
        <v>810</v>
      </c>
      <c r="V332" s="129">
        <v>43698</v>
      </c>
      <c r="W332" s="60"/>
      <c r="X332" s="59"/>
      <c r="Y332" s="59"/>
      <c r="Z332" s="59"/>
      <c r="AA332" s="59"/>
      <c r="AB332" s="95"/>
      <c r="AC332" s="104"/>
      <c r="AD332" s="108"/>
      <c r="AE332" s="109"/>
      <c r="AF332" s="110"/>
    </row>
    <row r="333" spans="1:127">
      <c r="A333" s="12" t="s">
        <v>15</v>
      </c>
      <c r="B333" s="11">
        <v>43768</v>
      </c>
      <c r="C333" s="10" t="s">
        <v>91</v>
      </c>
      <c r="D333" s="10">
        <v>1</v>
      </c>
      <c r="E333" s="13">
        <v>810</v>
      </c>
      <c r="F333" s="10"/>
      <c r="G333" s="12" t="str">
        <f t="shared" si="36"/>
        <v>--</v>
      </c>
      <c r="H333" s="13">
        <v>0</v>
      </c>
      <c r="I333" s="13">
        <f t="shared" si="38"/>
        <v>810</v>
      </c>
      <c r="J333" s="27"/>
      <c r="K333" s="9"/>
      <c r="M333" s="30" t="s">
        <v>15</v>
      </c>
      <c r="N333" s="69">
        <v>43768</v>
      </c>
      <c r="O333" s="66" t="s">
        <v>16</v>
      </c>
      <c r="P333" s="66">
        <v>1</v>
      </c>
      <c r="Q333" s="60">
        <v>810</v>
      </c>
      <c r="R333" s="66"/>
      <c r="S333" s="66" t="str">
        <f t="shared" si="37"/>
        <v>--</v>
      </c>
      <c r="T333" s="60">
        <v>0</v>
      </c>
      <c r="U333" s="60">
        <f t="shared" si="39"/>
        <v>810</v>
      </c>
      <c r="V333" s="129">
        <v>43698</v>
      </c>
      <c r="W333" s="60"/>
      <c r="X333" s="57"/>
      <c r="Y333" s="57"/>
      <c r="Z333" s="57"/>
      <c r="AA333" s="57"/>
      <c r="AB333" s="95"/>
      <c r="AC333" s="104"/>
      <c r="AD333" s="108"/>
      <c r="AE333" s="109"/>
      <c r="AF333" s="110"/>
    </row>
    <row r="334" spans="1:127">
      <c r="A334" s="12" t="s">
        <v>18</v>
      </c>
      <c r="B334" s="11">
        <v>43769</v>
      </c>
      <c r="C334" s="10" t="s">
        <v>44</v>
      </c>
      <c r="D334" s="10">
        <v>1</v>
      </c>
      <c r="E334" s="13">
        <v>810</v>
      </c>
      <c r="F334" s="10"/>
      <c r="G334" s="12" t="str">
        <f t="shared" si="36"/>
        <v>--</v>
      </c>
      <c r="H334" s="13">
        <v>0</v>
      </c>
      <c r="I334" s="13">
        <f t="shared" si="38"/>
        <v>810</v>
      </c>
      <c r="J334" s="27"/>
      <c r="K334" s="9"/>
      <c r="M334" s="30" t="s">
        <v>18</v>
      </c>
      <c r="N334" s="69">
        <v>43769</v>
      </c>
      <c r="O334" s="66" t="s">
        <v>44</v>
      </c>
      <c r="P334" s="66">
        <v>1</v>
      </c>
      <c r="Q334" s="60">
        <v>810</v>
      </c>
      <c r="R334" s="66"/>
      <c r="S334" s="66" t="str">
        <f t="shared" si="37"/>
        <v>--</v>
      </c>
      <c r="T334" s="60">
        <v>0</v>
      </c>
      <c r="U334" s="60">
        <f t="shared" si="39"/>
        <v>810</v>
      </c>
      <c r="V334" s="129">
        <v>43698</v>
      </c>
      <c r="W334" s="60"/>
      <c r="X334" s="57"/>
      <c r="Y334" s="57"/>
      <c r="Z334" s="57"/>
      <c r="AA334" s="57"/>
      <c r="AB334" s="95"/>
      <c r="AC334" s="104"/>
      <c r="AD334" s="108"/>
      <c r="AE334" s="109"/>
      <c r="AF334" s="110"/>
    </row>
    <row r="335" spans="1:127">
      <c r="D335">
        <f>SUM(D304:D334)</f>
        <v>25</v>
      </c>
      <c r="E335" s="28">
        <f>SUM(E304:E334)</f>
        <v>19760</v>
      </c>
      <c r="F335">
        <f>SUM(F304:F334)</f>
        <v>11</v>
      </c>
      <c r="G335" s="12"/>
      <c r="H335" s="28">
        <f>SUM(H304:H334)</f>
        <v>5936.5899999999992</v>
      </c>
      <c r="I335" s="28">
        <f>SUM(I304:I334)</f>
        <v>25696.590000000004</v>
      </c>
      <c r="N335" s="66"/>
      <c r="O335" s="66"/>
      <c r="P335" s="66">
        <f>SUM(P304:P334)</f>
        <v>25</v>
      </c>
      <c r="Q335" s="78">
        <f>SUM(Q304:Q334)</f>
        <v>19760</v>
      </c>
      <c r="R335" s="66">
        <f>SUM(R304:R334)</f>
        <v>10</v>
      </c>
      <c r="S335" s="66"/>
      <c r="T335" s="78">
        <f>SUM(T304:T334)</f>
        <v>6323.71</v>
      </c>
      <c r="U335" s="78">
        <f>SUM(U304:U334)</f>
        <v>26083.71</v>
      </c>
      <c r="V335" s="123"/>
      <c r="W335" s="65"/>
      <c r="X335" s="14"/>
      <c r="Y335" s="14"/>
      <c r="Z335" s="14"/>
      <c r="AA335" s="14"/>
      <c r="AB335" s="97"/>
      <c r="AC335" s="104"/>
      <c r="AD335" s="112">
        <v>5781.99</v>
      </c>
      <c r="AE335" s="114">
        <v>5781.98</v>
      </c>
      <c r="AF335" s="110"/>
    </row>
    <row r="336" spans="1:127" ht="17.100000000000001" customHeight="1">
      <c r="G336" s="12"/>
      <c r="N336" s="63"/>
      <c r="O336" s="63"/>
      <c r="P336" s="63"/>
      <c r="Q336" s="63"/>
      <c r="R336" s="63"/>
      <c r="S336" s="47"/>
      <c r="T336" s="63"/>
      <c r="U336" s="63"/>
      <c r="V336" s="123"/>
      <c r="W336" s="66"/>
      <c r="X336" s="9"/>
      <c r="Y336" s="9"/>
      <c r="Z336" s="9"/>
      <c r="AA336" s="9"/>
      <c r="AB336" s="94"/>
      <c r="AC336" s="104"/>
      <c r="AD336" s="108"/>
      <c r="AE336" s="109"/>
      <c r="AF336" s="110"/>
    </row>
    <row r="337" spans="1:127" ht="52.5" customHeight="1">
      <c r="A337" s="5" t="s">
        <v>1</v>
      </c>
      <c r="B337" s="6" t="s">
        <v>116</v>
      </c>
      <c r="C337" s="5" t="s">
        <v>3</v>
      </c>
      <c r="D337" s="5" t="s">
        <v>4</v>
      </c>
      <c r="E337" s="7" t="s">
        <v>140</v>
      </c>
      <c r="F337" s="5" t="s">
        <v>4</v>
      </c>
      <c r="G337" s="5"/>
      <c r="H337" s="7" t="s">
        <v>141</v>
      </c>
      <c r="I337" s="7" t="s">
        <v>7</v>
      </c>
      <c r="J337" s="29" t="s">
        <v>8</v>
      </c>
      <c r="K337" s="8" t="s">
        <v>9</v>
      </c>
      <c r="M337" s="74" t="s">
        <v>1</v>
      </c>
      <c r="N337" s="6" t="s">
        <v>116</v>
      </c>
      <c r="O337" s="5" t="s">
        <v>3</v>
      </c>
      <c r="P337" s="5" t="s">
        <v>4</v>
      </c>
      <c r="Q337" s="7" t="s">
        <v>140</v>
      </c>
      <c r="R337" s="5" t="s">
        <v>4</v>
      </c>
      <c r="S337" s="5"/>
      <c r="T337" s="7" t="s">
        <v>141</v>
      </c>
      <c r="U337" s="7" t="s">
        <v>7</v>
      </c>
      <c r="V337" s="124" t="s">
        <v>8</v>
      </c>
      <c r="W337" s="83" t="s">
        <v>142</v>
      </c>
      <c r="X337" s="55" t="s">
        <v>143</v>
      </c>
      <c r="Y337" s="55" t="s">
        <v>144</v>
      </c>
      <c r="Z337" s="86" t="s">
        <v>145</v>
      </c>
      <c r="AA337" s="55" t="s">
        <v>146</v>
      </c>
      <c r="AB337" s="92" t="s">
        <v>147</v>
      </c>
      <c r="AC337" s="103" t="s">
        <v>148</v>
      </c>
      <c r="AD337" s="108"/>
      <c r="AE337" s="109"/>
      <c r="AF337" s="110"/>
    </row>
    <row r="338" spans="1:127">
      <c r="A338" s="12" t="s">
        <v>19</v>
      </c>
      <c r="B338" s="11">
        <v>43770</v>
      </c>
      <c r="C338" s="10" t="s">
        <v>91</v>
      </c>
      <c r="D338" s="12">
        <v>1</v>
      </c>
      <c r="E338" s="13">
        <v>810</v>
      </c>
      <c r="F338" s="10">
        <v>1</v>
      </c>
      <c r="G338" s="12" t="str">
        <f t="shared" ref="G338:G368" si="40">IF(F338=1,"ida e volta", "--" )</f>
        <v>ida e volta</v>
      </c>
      <c r="H338" s="13">
        <v>444.15</v>
      </c>
      <c r="I338" s="13">
        <f>SUM(H338,E338)</f>
        <v>1254.1500000000001</v>
      </c>
      <c r="J338" s="30"/>
      <c r="K338" s="9"/>
      <c r="M338" s="30" t="s">
        <v>19</v>
      </c>
      <c r="N338" s="69">
        <v>43770</v>
      </c>
      <c r="O338" s="66" t="s">
        <v>91</v>
      </c>
      <c r="P338" s="66">
        <v>1</v>
      </c>
      <c r="Q338" s="60">
        <v>810</v>
      </c>
      <c r="R338" s="66">
        <v>1</v>
      </c>
      <c r="S338" s="66" t="s">
        <v>190</v>
      </c>
      <c r="T338" s="60">
        <v>444.15</v>
      </c>
      <c r="U338" s="60">
        <f>SUM(T338,Q338)</f>
        <v>1254.1500000000001</v>
      </c>
      <c r="V338" s="129">
        <v>43698</v>
      </c>
      <c r="W338" s="60"/>
      <c r="X338" s="57"/>
      <c r="Y338" s="57"/>
      <c r="Z338" s="57"/>
      <c r="AA338" s="57"/>
      <c r="AB338" s="95">
        <v>405</v>
      </c>
      <c r="AC338" s="104"/>
      <c r="AD338" s="108"/>
      <c r="AE338" s="109"/>
      <c r="AF338" s="110"/>
    </row>
    <row r="339" spans="1:127">
      <c r="A339" s="12" t="s">
        <v>20</v>
      </c>
      <c r="B339" s="11">
        <v>43771</v>
      </c>
      <c r="C339" s="10"/>
      <c r="D339" s="10"/>
      <c r="E339" s="13">
        <v>0</v>
      </c>
      <c r="F339" s="10"/>
      <c r="G339" s="12" t="str">
        <f t="shared" si="40"/>
        <v>--</v>
      </c>
      <c r="H339" s="13">
        <v>0</v>
      </c>
      <c r="I339" s="13">
        <f t="shared" ref="I339:I367" si="41">SUM(H339,E339)</f>
        <v>0</v>
      </c>
      <c r="J339" s="27"/>
      <c r="K339" s="9"/>
      <c r="M339" s="30" t="s">
        <v>20</v>
      </c>
      <c r="N339" s="69">
        <v>43771</v>
      </c>
      <c r="O339" s="66"/>
      <c r="P339" s="66"/>
      <c r="Q339" s="60">
        <v>0</v>
      </c>
      <c r="R339" s="66"/>
      <c r="S339" s="66" t="str">
        <f t="shared" ref="S339:S368" si="42">IF(R339=1,"ida e volta", "--" )</f>
        <v>--</v>
      </c>
      <c r="T339" s="60">
        <v>0</v>
      </c>
      <c r="U339" s="60">
        <f t="shared" ref="U339:U367" si="43">SUM(T339,Q339)</f>
        <v>0</v>
      </c>
      <c r="V339" s="117"/>
      <c r="W339" s="60"/>
      <c r="X339" s="57"/>
      <c r="Y339" s="57"/>
      <c r="Z339" s="57"/>
      <c r="AA339" s="57"/>
      <c r="AB339" s="95"/>
      <c r="AC339" s="104"/>
      <c r="AD339" s="108"/>
      <c r="AE339" s="109"/>
      <c r="AF339" s="110"/>
    </row>
    <row r="340" spans="1:127" s="32" customFormat="1">
      <c r="A340" s="18" t="s">
        <v>22</v>
      </c>
      <c r="B340" s="17">
        <v>43772</v>
      </c>
      <c r="C340" s="16" t="s">
        <v>117</v>
      </c>
      <c r="D340" s="16">
        <v>1</v>
      </c>
      <c r="E340" s="19">
        <v>810</v>
      </c>
      <c r="F340" s="16">
        <v>1</v>
      </c>
      <c r="G340" s="18" t="str">
        <f t="shared" si="40"/>
        <v>ida e volta</v>
      </c>
      <c r="H340" s="19">
        <v>888.29</v>
      </c>
      <c r="I340" s="19">
        <f t="shared" si="41"/>
        <v>1698.29</v>
      </c>
      <c r="J340" s="31"/>
      <c r="K340" s="20"/>
      <c r="L340"/>
      <c r="M340" s="75" t="s">
        <v>22</v>
      </c>
      <c r="N340" s="70">
        <v>43772</v>
      </c>
      <c r="O340" s="66" t="s">
        <v>117</v>
      </c>
      <c r="P340" s="71">
        <v>1</v>
      </c>
      <c r="Q340" s="72">
        <v>810</v>
      </c>
      <c r="R340" s="71">
        <v>1</v>
      </c>
      <c r="S340" s="71" t="str">
        <f t="shared" si="42"/>
        <v>ida e volta</v>
      </c>
      <c r="T340" s="72">
        <v>888.29</v>
      </c>
      <c r="U340" s="72">
        <f t="shared" si="43"/>
        <v>1698.29</v>
      </c>
      <c r="V340" s="129">
        <v>43704</v>
      </c>
      <c r="W340" s="60" t="s">
        <v>192</v>
      </c>
      <c r="X340" s="57">
        <f>Q340</f>
        <v>810</v>
      </c>
      <c r="Y340" s="57">
        <f>T340</f>
        <v>888.29</v>
      </c>
      <c r="Z340" s="57"/>
      <c r="AA340" s="57"/>
      <c r="AB340" s="95"/>
      <c r="AC340" s="104"/>
      <c r="AD340" s="108"/>
      <c r="AE340" s="109"/>
      <c r="AF340" s="110"/>
      <c r="AG340" s="90"/>
      <c r="AH340" s="90"/>
      <c r="AI340" s="90"/>
      <c r="AJ340" s="90"/>
      <c r="AK340" s="90"/>
      <c r="AL340" s="90"/>
      <c r="AM340" s="90"/>
      <c r="AN340" s="90"/>
      <c r="AO340" s="90"/>
      <c r="AP340" s="90"/>
      <c r="AQ340" s="90"/>
      <c r="AR340" s="90"/>
      <c r="AS340" s="90"/>
      <c r="AT340" s="90"/>
      <c r="AU340" s="90"/>
      <c r="AV340" s="90"/>
      <c r="AW340" s="90"/>
      <c r="AX340" s="90"/>
      <c r="AY340" s="90"/>
      <c r="AZ340" s="90"/>
      <c r="BA340" s="90"/>
      <c r="BB340" s="90"/>
      <c r="BC340" s="90"/>
      <c r="BD340" s="90"/>
      <c r="BE340" s="90"/>
      <c r="BF340" s="90"/>
      <c r="BG340" s="90"/>
      <c r="BH340" s="90"/>
      <c r="BI340" s="90"/>
      <c r="BJ340" s="90"/>
      <c r="BK340" s="90"/>
      <c r="BL340" s="90"/>
      <c r="BM340" s="90"/>
      <c r="BN340" s="90"/>
      <c r="BO340" s="90"/>
      <c r="BP340" s="90"/>
      <c r="BQ340" s="90"/>
      <c r="BR340" s="90"/>
      <c r="BS340" s="90"/>
      <c r="BT340" s="90"/>
      <c r="BU340" s="90"/>
      <c r="BV340" s="90"/>
      <c r="BW340" s="90"/>
      <c r="BX340" s="90"/>
      <c r="BY340" s="90"/>
      <c r="BZ340" s="90"/>
      <c r="CA340" s="90"/>
      <c r="CB340" s="90"/>
      <c r="CC340" s="90"/>
      <c r="CD340" s="90"/>
      <c r="CE340" s="90"/>
      <c r="CF340" s="90"/>
      <c r="CG340" s="90"/>
      <c r="CH340" s="90"/>
      <c r="CI340" s="90"/>
      <c r="CJ340" s="90"/>
      <c r="CK340" s="90"/>
      <c r="CL340" s="90"/>
      <c r="CM340" s="90"/>
      <c r="CN340" s="90"/>
      <c r="CO340" s="90"/>
      <c r="CP340" s="90"/>
      <c r="CQ340" s="90"/>
      <c r="CR340" s="90"/>
      <c r="CS340" s="90"/>
      <c r="CT340" s="90"/>
      <c r="CU340" s="90"/>
      <c r="CV340" s="90"/>
      <c r="CW340" s="90"/>
      <c r="CX340" s="90"/>
      <c r="CY340" s="90"/>
      <c r="CZ340" s="90"/>
      <c r="DA340" s="90"/>
      <c r="DB340" s="90"/>
      <c r="DC340" s="90"/>
      <c r="DD340" s="90"/>
      <c r="DE340" s="90"/>
      <c r="DF340" s="90"/>
      <c r="DG340" s="90"/>
      <c r="DH340" s="90"/>
      <c r="DI340" s="90"/>
      <c r="DJ340" s="90"/>
      <c r="DK340" s="90"/>
      <c r="DL340" s="90"/>
      <c r="DM340" s="90"/>
      <c r="DN340" s="90"/>
      <c r="DO340" s="90"/>
      <c r="DP340" s="90"/>
      <c r="DQ340" s="90"/>
      <c r="DR340" s="90"/>
      <c r="DS340" s="90"/>
      <c r="DT340" s="90"/>
      <c r="DU340" s="90"/>
      <c r="DV340" s="90"/>
      <c r="DW340" s="90"/>
    </row>
    <row r="341" spans="1:127">
      <c r="A341" s="12" t="s">
        <v>23</v>
      </c>
      <c r="B341" s="11">
        <v>43773</v>
      </c>
      <c r="C341" s="10" t="s">
        <v>118</v>
      </c>
      <c r="D341" s="10">
        <v>1</v>
      </c>
      <c r="E341" s="13">
        <v>810</v>
      </c>
      <c r="F341" s="10"/>
      <c r="G341" s="12" t="str">
        <f t="shared" si="40"/>
        <v>--</v>
      </c>
      <c r="H341" s="13">
        <v>0</v>
      </c>
      <c r="I341" s="13">
        <f t="shared" si="41"/>
        <v>810</v>
      </c>
      <c r="J341" s="27"/>
      <c r="K341" s="9"/>
      <c r="M341" s="30" t="s">
        <v>23</v>
      </c>
      <c r="N341" s="69">
        <v>43773</v>
      </c>
      <c r="O341" s="66" t="s">
        <v>118</v>
      </c>
      <c r="P341" s="66">
        <v>1</v>
      </c>
      <c r="Q341" s="60">
        <v>810</v>
      </c>
      <c r="R341" s="66"/>
      <c r="S341" s="66" t="str">
        <f t="shared" si="42"/>
        <v>--</v>
      </c>
      <c r="T341" s="60">
        <v>0</v>
      </c>
      <c r="U341" s="60">
        <f t="shared" si="43"/>
        <v>810</v>
      </c>
      <c r="V341" s="129">
        <v>43704</v>
      </c>
      <c r="W341" s="60"/>
      <c r="X341" s="57"/>
      <c r="Y341" s="57"/>
      <c r="Z341" s="57"/>
      <c r="AA341" s="57"/>
      <c r="AB341" s="95"/>
      <c r="AC341" s="104"/>
      <c r="AD341" s="108"/>
      <c r="AE341" s="109"/>
      <c r="AF341" s="110"/>
    </row>
    <row r="342" spans="1:127">
      <c r="A342" s="12" t="s">
        <v>13</v>
      </c>
      <c r="B342" s="11">
        <v>43774</v>
      </c>
      <c r="C342" s="10" t="s">
        <v>118</v>
      </c>
      <c r="D342" s="10">
        <v>1</v>
      </c>
      <c r="E342" s="13">
        <v>810</v>
      </c>
      <c r="F342" s="10"/>
      <c r="G342" s="12" t="str">
        <f t="shared" si="40"/>
        <v>--</v>
      </c>
      <c r="H342" s="13">
        <v>0</v>
      </c>
      <c r="I342" s="13">
        <f t="shared" si="41"/>
        <v>810</v>
      </c>
      <c r="J342" s="27"/>
      <c r="K342" s="9"/>
      <c r="M342" s="30" t="s">
        <v>13</v>
      </c>
      <c r="N342" s="69">
        <v>43774</v>
      </c>
      <c r="O342" s="66" t="s">
        <v>118</v>
      </c>
      <c r="P342" s="66">
        <v>1</v>
      </c>
      <c r="Q342" s="60">
        <v>810</v>
      </c>
      <c r="R342" s="66"/>
      <c r="S342" s="66" t="str">
        <f t="shared" si="42"/>
        <v>--</v>
      </c>
      <c r="T342" s="60">
        <v>0</v>
      </c>
      <c r="U342" s="60">
        <f t="shared" si="43"/>
        <v>810</v>
      </c>
      <c r="V342" s="129">
        <v>43704</v>
      </c>
      <c r="W342" s="60"/>
      <c r="X342" s="57"/>
      <c r="Y342" s="57"/>
      <c r="Z342" s="57"/>
      <c r="AA342" s="57"/>
      <c r="AB342" s="95"/>
      <c r="AC342" s="104"/>
      <c r="AD342" s="108"/>
      <c r="AE342" s="109"/>
      <c r="AF342" s="110"/>
    </row>
    <row r="343" spans="1:127">
      <c r="A343" s="12" t="s">
        <v>15</v>
      </c>
      <c r="B343" s="11">
        <v>43775</v>
      </c>
      <c r="C343" s="10" t="s">
        <v>118</v>
      </c>
      <c r="D343" s="10">
        <v>1</v>
      </c>
      <c r="E343" s="13">
        <v>810</v>
      </c>
      <c r="F343" s="10"/>
      <c r="G343" s="12" t="str">
        <f t="shared" si="40"/>
        <v>--</v>
      </c>
      <c r="H343" s="13">
        <v>0</v>
      </c>
      <c r="I343" s="13">
        <f t="shared" si="41"/>
        <v>810</v>
      </c>
      <c r="J343" s="27"/>
      <c r="K343" s="9"/>
      <c r="M343" s="30" t="s">
        <v>15</v>
      </c>
      <c r="N343" s="69">
        <v>43775</v>
      </c>
      <c r="O343" s="66" t="s">
        <v>118</v>
      </c>
      <c r="P343" s="66">
        <v>1</v>
      </c>
      <c r="Q343" s="60">
        <v>810</v>
      </c>
      <c r="R343" s="66"/>
      <c r="S343" s="66" t="str">
        <f t="shared" si="42"/>
        <v>--</v>
      </c>
      <c r="T343" s="60">
        <v>0</v>
      </c>
      <c r="U343" s="60">
        <f t="shared" si="43"/>
        <v>810</v>
      </c>
      <c r="V343" s="129">
        <v>43704</v>
      </c>
      <c r="W343" s="60"/>
      <c r="X343" s="57"/>
      <c r="Y343" s="57"/>
      <c r="Z343" s="57"/>
      <c r="AA343" s="57"/>
      <c r="AB343" s="95"/>
      <c r="AC343" s="104"/>
      <c r="AD343" s="108"/>
      <c r="AE343" s="109"/>
      <c r="AF343" s="110"/>
    </row>
    <row r="344" spans="1:127">
      <c r="A344" s="12" t="s">
        <v>18</v>
      </c>
      <c r="B344" s="11">
        <v>43776</v>
      </c>
      <c r="C344" s="10" t="s">
        <v>118</v>
      </c>
      <c r="D344" s="10">
        <v>1</v>
      </c>
      <c r="E344" s="13">
        <v>810</v>
      </c>
      <c r="F344" s="10"/>
      <c r="G344" s="12" t="str">
        <f t="shared" si="40"/>
        <v>--</v>
      </c>
      <c r="H344" s="13">
        <v>0</v>
      </c>
      <c r="I344" s="13">
        <f t="shared" si="41"/>
        <v>810</v>
      </c>
      <c r="J344" s="27"/>
      <c r="K344" s="9"/>
      <c r="M344" s="30" t="s">
        <v>18</v>
      </c>
      <c r="N344" s="69">
        <v>43776</v>
      </c>
      <c r="O344" s="66" t="s">
        <v>118</v>
      </c>
      <c r="P344" s="66">
        <v>1</v>
      </c>
      <c r="Q344" s="60">
        <v>810</v>
      </c>
      <c r="R344" s="66"/>
      <c r="S344" s="66" t="str">
        <f t="shared" si="42"/>
        <v>--</v>
      </c>
      <c r="T344" s="60">
        <v>0</v>
      </c>
      <c r="U344" s="60">
        <f t="shared" si="43"/>
        <v>810</v>
      </c>
      <c r="V344" s="129">
        <v>43704</v>
      </c>
      <c r="W344" s="60"/>
      <c r="X344" s="57"/>
      <c r="Y344" s="57"/>
      <c r="Z344" s="57"/>
      <c r="AA344" s="57"/>
      <c r="AB344" s="95"/>
      <c r="AC344" s="104"/>
      <c r="AD344" s="108"/>
      <c r="AE344" s="109"/>
      <c r="AF344" s="110"/>
    </row>
    <row r="345" spans="1:127">
      <c r="A345" s="12" t="s">
        <v>19</v>
      </c>
      <c r="B345" s="11">
        <v>43777</v>
      </c>
      <c r="C345" s="10" t="s">
        <v>118</v>
      </c>
      <c r="D345" s="10">
        <v>1</v>
      </c>
      <c r="E345" s="13">
        <v>810</v>
      </c>
      <c r="F345" s="10"/>
      <c r="G345" s="12" t="str">
        <f t="shared" si="40"/>
        <v>--</v>
      </c>
      <c r="H345" s="13">
        <v>0</v>
      </c>
      <c r="I345" s="13">
        <f t="shared" si="41"/>
        <v>810</v>
      </c>
      <c r="J345" s="27"/>
      <c r="K345" s="9"/>
      <c r="M345" s="30" t="s">
        <v>19</v>
      </c>
      <c r="N345" s="69">
        <v>43777</v>
      </c>
      <c r="O345" s="66" t="s">
        <v>118</v>
      </c>
      <c r="P345" s="66">
        <v>1</v>
      </c>
      <c r="Q345" s="60">
        <v>810</v>
      </c>
      <c r="R345" s="66"/>
      <c r="S345" s="66" t="str">
        <f t="shared" si="42"/>
        <v>--</v>
      </c>
      <c r="T345" s="60">
        <v>0</v>
      </c>
      <c r="U345" s="60">
        <f t="shared" si="43"/>
        <v>810</v>
      </c>
      <c r="V345" s="129">
        <v>43704</v>
      </c>
      <c r="W345" s="60"/>
      <c r="X345" s="57"/>
      <c r="Y345" s="57"/>
      <c r="Z345" s="57"/>
      <c r="AA345" s="57"/>
      <c r="AB345" s="95"/>
      <c r="AC345" s="104"/>
      <c r="AD345" s="108"/>
      <c r="AE345" s="109"/>
      <c r="AF345" s="110"/>
    </row>
    <row r="346" spans="1:127">
      <c r="A346" s="12" t="s">
        <v>20</v>
      </c>
      <c r="B346" s="11">
        <v>43778</v>
      </c>
      <c r="C346" s="10" t="s">
        <v>118</v>
      </c>
      <c r="D346" s="10">
        <v>1</v>
      </c>
      <c r="E346" s="13">
        <v>810</v>
      </c>
      <c r="F346" s="10"/>
      <c r="G346" s="12" t="str">
        <f t="shared" si="40"/>
        <v>--</v>
      </c>
      <c r="H346" s="13">
        <v>0</v>
      </c>
      <c r="I346" s="13">
        <f t="shared" si="41"/>
        <v>810</v>
      </c>
      <c r="J346" s="27"/>
      <c r="K346" s="9"/>
      <c r="M346" s="30" t="s">
        <v>20</v>
      </c>
      <c r="N346" s="69">
        <v>43778</v>
      </c>
      <c r="O346" s="66" t="s">
        <v>118</v>
      </c>
      <c r="P346" s="66">
        <v>1</v>
      </c>
      <c r="Q346" s="60">
        <v>810</v>
      </c>
      <c r="R346" s="66"/>
      <c r="S346" s="66" t="str">
        <f t="shared" si="42"/>
        <v>--</v>
      </c>
      <c r="T346" s="60">
        <v>0</v>
      </c>
      <c r="U346" s="60">
        <f t="shared" si="43"/>
        <v>810</v>
      </c>
      <c r="V346" s="129">
        <v>43704</v>
      </c>
      <c r="W346" s="60"/>
      <c r="X346" s="57"/>
      <c r="Y346" s="57"/>
      <c r="Z346" s="57"/>
      <c r="AA346" s="57"/>
      <c r="AB346" s="95"/>
      <c r="AC346" s="104"/>
      <c r="AD346" s="108"/>
      <c r="AE346" s="109"/>
      <c r="AF346" s="110"/>
    </row>
    <row r="347" spans="1:127" s="32" customFormat="1">
      <c r="A347" s="18" t="s">
        <v>22</v>
      </c>
      <c r="B347" s="17">
        <v>43779</v>
      </c>
      <c r="C347" s="16" t="s">
        <v>118</v>
      </c>
      <c r="D347" s="16">
        <v>1</v>
      </c>
      <c r="E347" s="19">
        <v>810</v>
      </c>
      <c r="F347" s="16"/>
      <c r="G347" s="18" t="str">
        <f t="shared" si="40"/>
        <v>--</v>
      </c>
      <c r="H347" s="19">
        <v>0</v>
      </c>
      <c r="I347" s="19">
        <f t="shared" si="41"/>
        <v>810</v>
      </c>
      <c r="J347" s="31"/>
      <c r="K347" s="20"/>
      <c r="L347"/>
      <c r="M347" s="75" t="s">
        <v>22</v>
      </c>
      <c r="N347" s="70">
        <v>43779</v>
      </c>
      <c r="O347" s="66" t="s">
        <v>118</v>
      </c>
      <c r="P347" s="71">
        <v>1</v>
      </c>
      <c r="Q347" s="72">
        <v>810</v>
      </c>
      <c r="R347" s="71"/>
      <c r="S347" s="71" t="str">
        <f t="shared" si="42"/>
        <v>--</v>
      </c>
      <c r="T347" s="72">
        <v>0</v>
      </c>
      <c r="U347" s="72">
        <f t="shared" si="43"/>
        <v>810</v>
      </c>
      <c r="V347" s="129">
        <v>43704</v>
      </c>
      <c r="W347" s="60"/>
      <c r="X347" s="57"/>
      <c r="Y347" s="57"/>
      <c r="Z347" s="57"/>
      <c r="AA347" s="57"/>
      <c r="AB347" s="95"/>
      <c r="AC347" s="104"/>
      <c r="AD347" s="108"/>
      <c r="AE347" s="109"/>
      <c r="AF347" s="11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90"/>
      <c r="AS347" s="90"/>
      <c r="AT347" s="90"/>
      <c r="AU347" s="90"/>
      <c r="AV347" s="90"/>
      <c r="AW347" s="90"/>
      <c r="AX347" s="90"/>
      <c r="AY347" s="90"/>
      <c r="AZ347" s="90"/>
      <c r="BA347" s="90"/>
      <c r="BB347" s="90"/>
      <c r="BC347" s="90"/>
      <c r="BD347" s="90"/>
      <c r="BE347" s="90"/>
      <c r="BF347" s="90"/>
      <c r="BG347" s="90"/>
      <c r="BH347" s="90"/>
      <c r="BI347" s="90"/>
      <c r="BJ347" s="90"/>
      <c r="BK347" s="90"/>
      <c r="BL347" s="90"/>
      <c r="BM347" s="90"/>
      <c r="BN347" s="90"/>
      <c r="BO347" s="90"/>
      <c r="BP347" s="90"/>
      <c r="BQ347" s="90"/>
      <c r="BR347" s="90"/>
      <c r="BS347" s="90"/>
      <c r="BT347" s="90"/>
      <c r="BU347" s="90"/>
      <c r="BV347" s="90"/>
      <c r="BW347" s="90"/>
      <c r="BX347" s="90"/>
      <c r="BY347" s="90"/>
      <c r="BZ347" s="90"/>
      <c r="CA347" s="90"/>
      <c r="CB347" s="90"/>
      <c r="CC347" s="90"/>
      <c r="CD347" s="90"/>
      <c r="CE347" s="90"/>
      <c r="CF347" s="90"/>
      <c r="CG347" s="90"/>
      <c r="CH347" s="90"/>
      <c r="CI347" s="90"/>
      <c r="CJ347" s="90"/>
      <c r="CK347" s="90"/>
      <c r="CL347" s="90"/>
      <c r="CM347" s="90"/>
      <c r="CN347" s="90"/>
      <c r="CO347" s="90"/>
      <c r="CP347" s="90"/>
      <c r="CQ347" s="90"/>
      <c r="CR347" s="90"/>
      <c r="CS347" s="90"/>
      <c r="CT347" s="90"/>
      <c r="CU347" s="90"/>
      <c r="CV347" s="90"/>
      <c r="CW347" s="90"/>
      <c r="CX347" s="90"/>
      <c r="CY347" s="90"/>
      <c r="CZ347" s="90"/>
      <c r="DA347" s="90"/>
      <c r="DB347" s="90"/>
      <c r="DC347" s="90"/>
      <c r="DD347" s="90"/>
      <c r="DE347" s="90"/>
      <c r="DF347" s="90"/>
      <c r="DG347" s="90"/>
      <c r="DH347" s="90"/>
      <c r="DI347" s="90"/>
      <c r="DJ347" s="90"/>
      <c r="DK347" s="90"/>
      <c r="DL347" s="90"/>
      <c r="DM347" s="90"/>
      <c r="DN347" s="90"/>
      <c r="DO347" s="90"/>
      <c r="DP347" s="90"/>
      <c r="DQ347" s="90"/>
      <c r="DR347" s="90"/>
      <c r="DS347" s="90"/>
      <c r="DT347" s="90"/>
      <c r="DU347" s="90"/>
      <c r="DV347" s="90"/>
      <c r="DW347" s="90"/>
    </row>
    <row r="348" spans="1:127">
      <c r="A348" s="12" t="s">
        <v>23</v>
      </c>
      <c r="B348" s="11">
        <v>43780</v>
      </c>
      <c r="C348" s="10" t="s">
        <v>72</v>
      </c>
      <c r="D348" s="10">
        <v>1</v>
      </c>
      <c r="E348" s="13">
        <v>810</v>
      </c>
      <c r="F348" s="10"/>
      <c r="G348" s="12" t="str">
        <f t="shared" si="40"/>
        <v>--</v>
      </c>
      <c r="H348" s="13">
        <v>0</v>
      </c>
      <c r="I348" s="13">
        <f t="shared" si="41"/>
        <v>810</v>
      </c>
      <c r="J348" s="27"/>
      <c r="K348" s="9"/>
      <c r="M348" s="30" t="s">
        <v>23</v>
      </c>
      <c r="N348" s="69">
        <v>43780</v>
      </c>
      <c r="O348" s="66" t="s">
        <v>72</v>
      </c>
      <c r="P348" s="66">
        <v>1</v>
      </c>
      <c r="Q348" s="60">
        <v>810</v>
      </c>
      <c r="R348" s="66"/>
      <c r="S348" s="66" t="str">
        <f t="shared" si="42"/>
        <v>--</v>
      </c>
      <c r="T348" s="60">
        <v>0</v>
      </c>
      <c r="U348" s="60">
        <f t="shared" si="43"/>
        <v>810</v>
      </c>
      <c r="V348" s="129">
        <v>43712</v>
      </c>
      <c r="W348" s="60"/>
      <c r="X348" s="57"/>
      <c r="Y348" s="57"/>
      <c r="Z348" s="57"/>
      <c r="AA348" s="57"/>
      <c r="AB348" s="95"/>
      <c r="AC348" s="104"/>
      <c r="AD348" s="108"/>
      <c r="AE348" s="109"/>
      <c r="AF348" s="110"/>
    </row>
    <row r="349" spans="1:127">
      <c r="A349" s="12" t="s">
        <v>13</v>
      </c>
      <c r="B349" s="11">
        <v>43781</v>
      </c>
      <c r="C349" s="10" t="s">
        <v>91</v>
      </c>
      <c r="D349" s="10">
        <v>1</v>
      </c>
      <c r="E349" s="13">
        <v>810</v>
      </c>
      <c r="F349" s="10"/>
      <c r="G349" s="12" t="str">
        <f t="shared" si="40"/>
        <v>--</v>
      </c>
      <c r="H349" s="13">
        <v>0</v>
      </c>
      <c r="I349" s="13">
        <f t="shared" si="41"/>
        <v>810</v>
      </c>
      <c r="J349" s="27"/>
      <c r="K349" s="9"/>
      <c r="M349" s="30" t="s">
        <v>13</v>
      </c>
      <c r="N349" s="69">
        <v>43781</v>
      </c>
      <c r="O349" s="66" t="s">
        <v>91</v>
      </c>
      <c r="P349" s="66">
        <v>1</v>
      </c>
      <c r="Q349" s="60">
        <v>810</v>
      </c>
      <c r="R349" s="66"/>
      <c r="S349" s="66" t="str">
        <f t="shared" si="42"/>
        <v>--</v>
      </c>
      <c r="T349" s="60">
        <v>0</v>
      </c>
      <c r="U349" s="60">
        <f t="shared" si="43"/>
        <v>810</v>
      </c>
      <c r="V349" s="129">
        <v>43712</v>
      </c>
      <c r="W349" s="60"/>
      <c r="X349" s="57"/>
      <c r="Y349" s="57"/>
      <c r="Z349" s="57"/>
      <c r="AA349" s="57"/>
      <c r="AB349" s="95"/>
      <c r="AC349" s="104"/>
      <c r="AD349" s="108"/>
      <c r="AE349" s="109"/>
      <c r="AF349" s="110"/>
    </row>
    <row r="350" spans="1:127">
      <c r="A350" s="12" t="s">
        <v>15</v>
      </c>
      <c r="B350" s="11">
        <v>43782</v>
      </c>
      <c r="C350" s="10" t="s">
        <v>24</v>
      </c>
      <c r="D350" s="10">
        <v>1</v>
      </c>
      <c r="E350" s="13">
        <v>810</v>
      </c>
      <c r="F350" s="10"/>
      <c r="G350" s="12" t="str">
        <f t="shared" si="40"/>
        <v>--</v>
      </c>
      <c r="H350" s="13">
        <v>0</v>
      </c>
      <c r="I350" s="13">
        <f t="shared" si="41"/>
        <v>810</v>
      </c>
      <c r="J350" s="27"/>
      <c r="K350" s="9"/>
      <c r="M350" s="30" t="s">
        <v>15</v>
      </c>
      <c r="N350" s="69">
        <v>43782</v>
      </c>
      <c r="O350" s="66" t="s">
        <v>24</v>
      </c>
      <c r="P350" s="66">
        <v>1</v>
      </c>
      <c r="Q350" s="60">
        <v>810</v>
      </c>
      <c r="R350" s="66"/>
      <c r="S350" s="66" t="str">
        <f t="shared" si="42"/>
        <v>--</v>
      </c>
      <c r="T350" s="60">
        <v>0</v>
      </c>
      <c r="U350" s="60">
        <f t="shared" si="43"/>
        <v>810</v>
      </c>
      <c r="V350" s="129">
        <v>43712</v>
      </c>
      <c r="W350" s="60"/>
      <c r="X350" s="57"/>
      <c r="Y350" s="57"/>
      <c r="Z350" s="57"/>
      <c r="AA350" s="57"/>
      <c r="AB350" s="95">
        <v>405</v>
      </c>
      <c r="AC350" s="104"/>
      <c r="AD350" s="108"/>
      <c r="AE350" s="109"/>
      <c r="AF350" s="110"/>
    </row>
    <row r="351" spans="1:127">
      <c r="A351" s="12" t="s">
        <v>18</v>
      </c>
      <c r="B351" s="11">
        <v>43783</v>
      </c>
      <c r="C351" s="10" t="s">
        <v>119</v>
      </c>
      <c r="D351" s="10">
        <v>1</v>
      </c>
      <c r="E351" s="13">
        <v>810</v>
      </c>
      <c r="F351" s="10">
        <v>1</v>
      </c>
      <c r="G351" s="12" t="str">
        <f t="shared" si="40"/>
        <v>ida e volta</v>
      </c>
      <c r="H351" s="13">
        <v>1151.8900000000001</v>
      </c>
      <c r="I351" s="13">
        <f t="shared" si="41"/>
        <v>1961.89</v>
      </c>
      <c r="J351" s="27"/>
      <c r="K351" s="9"/>
      <c r="M351" s="30" t="s">
        <v>18</v>
      </c>
      <c r="N351" s="69">
        <v>43783</v>
      </c>
      <c r="O351" s="66" t="s">
        <v>119</v>
      </c>
      <c r="P351" s="66">
        <v>1</v>
      </c>
      <c r="Q351" s="60">
        <v>810</v>
      </c>
      <c r="R351" s="66">
        <v>1</v>
      </c>
      <c r="S351" s="66" t="str">
        <f t="shared" si="42"/>
        <v>ida e volta</v>
      </c>
      <c r="T351" s="60">
        <v>1151.8900000000001</v>
      </c>
      <c r="U351" s="60">
        <f t="shared" si="43"/>
        <v>1961.89</v>
      </c>
      <c r="V351" s="129">
        <v>43712</v>
      </c>
      <c r="W351" s="60"/>
      <c r="X351" s="57"/>
      <c r="Y351" s="57"/>
      <c r="Z351" s="57"/>
      <c r="AA351" s="57"/>
      <c r="AB351" s="95">
        <v>405</v>
      </c>
      <c r="AC351" s="104"/>
      <c r="AD351" s="108"/>
      <c r="AE351" s="109"/>
      <c r="AF351" s="110"/>
    </row>
    <row r="352" spans="1:127">
      <c r="A352" s="12" t="s">
        <v>19</v>
      </c>
      <c r="B352" s="11">
        <v>43784</v>
      </c>
      <c r="C352" s="10"/>
      <c r="D352" s="10"/>
      <c r="E352" s="13">
        <v>0</v>
      </c>
      <c r="F352" s="10"/>
      <c r="G352" s="12" t="str">
        <f t="shared" si="40"/>
        <v>--</v>
      </c>
      <c r="H352" s="13">
        <v>0</v>
      </c>
      <c r="I352" s="13">
        <f t="shared" si="41"/>
        <v>0</v>
      </c>
      <c r="J352" s="27"/>
      <c r="K352" s="9"/>
      <c r="M352" s="30" t="s">
        <v>19</v>
      </c>
      <c r="N352" s="69">
        <v>43784</v>
      </c>
      <c r="O352" s="66"/>
      <c r="P352" s="66"/>
      <c r="Q352" s="60">
        <v>0</v>
      </c>
      <c r="R352" s="66"/>
      <c r="S352" s="66" t="str">
        <f t="shared" si="42"/>
        <v>--</v>
      </c>
      <c r="T352" s="60">
        <v>0</v>
      </c>
      <c r="U352" s="60">
        <f t="shared" si="43"/>
        <v>0</v>
      </c>
      <c r="V352" s="117"/>
      <c r="W352" s="60"/>
      <c r="X352" s="57"/>
      <c r="Y352" s="57"/>
      <c r="Z352" s="57"/>
      <c r="AA352" s="57"/>
      <c r="AB352" s="95"/>
      <c r="AC352" s="104"/>
      <c r="AD352" s="108"/>
      <c r="AE352" s="109"/>
      <c r="AF352" s="110"/>
    </row>
    <row r="353" spans="1:127">
      <c r="A353" s="12" t="s">
        <v>20</v>
      </c>
      <c r="B353" s="11">
        <v>43785</v>
      </c>
      <c r="C353" s="10"/>
      <c r="D353" s="10"/>
      <c r="E353" s="13">
        <v>0</v>
      </c>
      <c r="F353" s="10"/>
      <c r="G353" s="12" t="str">
        <f t="shared" si="40"/>
        <v>--</v>
      </c>
      <c r="H353" s="13">
        <v>0</v>
      </c>
      <c r="I353" s="13">
        <f t="shared" si="41"/>
        <v>0</v>
      </c>
      <c r="J353" s="27"/>
      <c r="K353" s="9"/>
      <c r="M353" s="30" t="s">
        <v>20</v>
      </c>
      <c r="N353" s="69">
        <v>43785</v>
      </c>
      <c r="O353" s="66"/>
      <c r="P353" s="66"/>
      <c r="Q353" s="60">
        <v>0</v>
      </c>
      <c r="R353" s="66"/>
      <c r="S353" s="66" t="str">
        <f t="shared" si="42"/>
        <v>--</v>
      </c>
      <c r="T353" s="60">
        <v>0</v>
      </c>
      <c r="U353" s="60">
        <f t="shared" si="43"/>
        <v>0</v>
      </c>
      <c r="V353" s="117"/>
      <c r="W353" s="60"/>
      <c r="X353" s="57"/>
      <c r="Y353" s="57"/>
      <c r="Z353" s="57"/>
      <c r="AA353" s="57"/>
      <c r="AB353" s="95"/>
      <c r="AC353" s="104"/>
      <c r="AD353" s="108"/>
      <c r="AE353" s="109"/>
      <c r="AF353" s="110"/>
    </row>
    <row r="354" spans="1:127" s="32" customFormat="1">
      <c r="A354" s="18" t="s">
        <v>22</v>
      </c>
      <c r="B354" s="17">
        <v>43786</v>
      </c>
      <c r="C354" s="16"/>
      <c r="D354" s="16"/>
      <c r="E354" s="19">
        <v>0</v>
      </c>
      <c r="F354" s="16"/>
      <c r="G354" s="18" t="str">
        <f t="shared" si="40"/>
        <v>--</v>
      </c>
      <c r="H354" s="19">
        <v>0</v>
      </c>
      <c r="I354" s="19">
        <f t="shared" si="41"/>
        <v>0</v>
      </c>
      <c r="J354" s="31"/>
      <c r="K354" s="20"/>
      <c r="L354"/>
      <c r="M354" s="75" t="s">
        <v>22</v>
      </c>
      <c r="N354" s="70">
        <v>43786</v>
      </c>
      <c r="O354" s="71"/>
      <c r="P354" s="71"/>
      <c r="Q354" s="72">
        <v>0</v>
      </c>
      <c r="R354" s="71"/>
      <c r="S354" s="71" t="str">
        <f t="shared" si="42"/>
        <v>--</v>
      </c>
      <c r="T354" s="72">
        <v>0</v>
      </c>
      <c r="U354" s="72">
        <f t="shared" si="43"/>
        <v>0</v>
      </c>
      <c r="V354" s="117"/>
      <c r="W354" s="60"/>
      <c r="X354" s="57"/>
      <c r="Y354" s="57"/>
      <c r="Z354" s="57"/>
      <c r="AA354" s="57"/>
      <c r="AB354" s="95"/>
      <c r="AC354" s="104"/>
      <c r="AD354" s="108"/>
      <c r="AE354" s="109"/>
      <c r="AF354" s="110"/>
      <c r="AG354" s="90"/>
      <c r="AH354" s="90"/>
      <c r="AI354" s="90"/>
      <c r="AJ354" s="90"/>
      <c r="AK354" s="90"/>
      <c r="AL354" s="90"/>
      <c r="AM354" s="90"/>
      <c r="AN354" s="90"/>
      <c r="AO354" s="90"/>
      <c r="AP354" s="90"/>
      <c r="AQ354" s="90"/>
      <c r="AR354" s="90"/>
      <c r="AS354" s="90"/>
      <c r="AT354" s="90"/>
      <c r="AU354" s="90"/>
      <c r="AV354" s="90"/>
      <c r="AW354" s="90"/>
      <c r="AX354" s="90"/>
      <c r="AY354" s="90"/>
      <c r="AZ354" s="90"/>
      <c r="BA354" s="90"/>
      <c r="BB354" s="90"/>
      <c r="BC354" s="90"/>
      <c r="BD354" s="90"/>
      <c r="BE354" s="90"/>
      <c r="BF354" s="90"/>
      <c r="BG354" s="90"/>
      <c r="BH354" s="90"/>
      <c r="BI354" s="90"/>
      <c r="BJ354" s="90"/>
      <c r="BK354" s="90"/>
      <c r="BL354" s="90"/>
      <c r="BM354" s="90"/>
      <c r="BN354" s="90"/>
      <c r="BO354" s="90"/>
      <c r="BP354" s="90"/>
      <c r="BQ354" s="90"/>
      <c r="BR354" s="90"/>
      <c r="BS354" s="90"/>
      <c r="BT354" s="90"/>
      <c r="BU354" s="90"/>
      <c r="BV354" s="90"/>
      <c r="BW354" s="90"/>
      <c r="BX354" s="90"/>
      <c r="BY354" s="90"/>
      <c r="BZ354" s="90"/>
      <c r="CA354" s="90"/>
      <c r="CB354" s="90"/>
      <c r="CC354" s="90"/>
      <c r="CD354" s="90"/>
      <c r="CE354" s="90"/>
      <c r="CF354" s="90"/>
      <c r="CG354" s="90"/>
      <c r="CH354" s="90"/>
      <c r="CI354" s="90"/>
      <c r="CJ354" s="90"/>
      <c r="CK354" s="90"/>
      <c r="CL354" s="90"/>
      <c r="CM354" s="90"/>
      <c r="CN354" s="90"/>
      <c r="CO354" s="90"/>
      <c r="CP354" s="90"/>
      <c r="CQ354" s="90"/>
      <c r="CR354" s="90"/>
      <c r="CS354" s="90"/>
      <c r="CT354" s="90"/>
      <c r="CU354" s="90"/>
      <c r="CV354" s="90"/>
      <c r="CW354" s="90"/>
      <c r="CX354" s="90"/>
      <c r="CY354" s="90"/>
      <c r="CZ354" s="90"/>
      <c r="DA354" s="90"/>
      <c r="DB354" s="90"/>
      <c r="DC354" s="90"/>
      <c r="DD354" s="90"/>
      <c r="DE354" s="90"/>
      <c r="DF354" s="90"/>
      <c r="DG354" s="90"/>
      <c r="DH354" s="90"/>
      <c r="DI354" s="90"/>
      <c r="DJ354" s="90"/>
      <c r="DK354" s="90"/>
      <c r="DL354" s="90"/>
      <c r="DM354" s="90"/>
      <c r="DN354" s="90"/>
      <c r="DO354" s="90"/>
      <c r="DP354" s="90"/>
      <c r="DQ354" s="90"/>
      <c r="DR354" s="90"/>
      <c r="DS354" s="90"/>
      <c r="DT354" s="90"/>
      <c r="DU354" s="90"/>
      <c r="DV354" s="90"/>
      <c r="DW354" s="90"/>
    </row>
    <row r="355" spans="1:127">
      <c r="A355" s="12" t="s">
        <v>23</v>
      </c>
      <c r="B355" s="11">
        <v>43787</v>
      </c>
      <c r="C355" s="10" t="s">
        <v>91</v>
      </c>
      <c r="D355" s="10">
        <v>1</v>
      </c>
      <c r="E355" s="13">
        <v>810</v>
      </c>
      <c r="F355" s="10">
        <v>1</v>
      </c>
      <c r="G355" s="12" t="str">
        <f t="shared" si="40"/>
        <v>ida e volta</v>
      </c>
      <c r="H355" s="13">
        <v>444.15</v>
      </c>
      <c r="I355" s="13">
        <f t="shared" si="41"/>
        <v>1254.1500000000001</v>
      </c>
      <c r="J355" s="27"/>
      <c r="K355" s="9"/>
      <c r="M355" s="30" t="s">
        <v>23</v>
      </c>
      <c r="N355" s="69">
        <v>43787</v>
      </c>
      <c r="O355" s="66" t="s">
        <v>91</v>
      </c>
      <c r="P355" s="66">
        <v>1</v>
      </c>
      <c r="Q355" s="60">
        <v>810</v>
      </c>
      <c r="R355" s="66">
        <v>1</v>
      </c>
      <c r="S355" s="66" t="s">
        <v>190</v>
      </c>
      <c r="T355" s="60">
        <v>444.15</v>
      </c>
      <c r="U355" s="60">
        <f t="shared" si="43"/>
        <v>1254.1500000000001</v>
      </c>
      <c r="V355" s="129">
        <v>43719</v>
      </c>
      <c r="W355" s="60"/>
      <c r="X355" s="57"/>
      <c r="Y355" s="57"/>
      <c r="Z355" s="57"/>
      <c r="AA355" s="57"/>
      <c r="AB355" s="95"/>
      <c r="AC355" s="104"/>
      <c r="AD355" s="108"/>
      <c r="AE355" s="109"/>
      <c r="AF355" s="110"/>
    </row>
    <row r="356" spans="1:127">
      <c r="A356" s="12" t="s">
        <v>13</v>
      </c>
      <c r="B356" s="11">
        <v>43788</v>
      </c>
      <c r="C356" s="10" t="s">
        <v>24</v>
      </c>
      <c r="D356" s="10">
        <v>1</v>
      </c>
      <c r="E356" s="13">
        <v>810</v>
      </c>
      <c r="F356" s="10"/>
      <c r="G356" s="12" t="str">
        <f t="shared" si="40"/>
        <v>--</v>
      </c>
      <c r="H356" s="13">
        <v>0</v>
      </c>
      <c r="I356" s="13">
        <f t="shared" si="41"/>
        <v>810</v>
      </c>
      <c r="J356" s="27"/>
      <c r="K356" s="9"/>
      <c r="M356" s="30" t="s">
        <v>13</v>
      </c>
      <c r="N356" s="69">
        <v>43788</v>
      </c>
      <c r="O356" s="66" t="s">
        <v>24</v>
      </c>
      <c r="P356" s="66">
        <v>1</v>
      </c>
      <c r="Q356" s="60">
        <v>810</v>
      </c>
      <c r="R356" s="66"/>
      <c r="S356" s="66" t="str">
        <f t="shared" si="42"/>
        <v>--</v>
      </c>
      <c r="T356" s="60">
        <v>0</v>
      </c>
      <c r="U356" s="60">
        <f t="shared" si="43"/>
        <v>810</v>
      </c>
      <c r="V356" s="129">
        <v>43719</v>
      </c>
      <c r="W356" s="60"/>
      <c r="X356" s="57"/>
      <c r="Y356" s="57"/>
      <c r="Z356" s="57"/>
      <c r="AA356" s="57"/>
      <c r="AB356" s="95">
        <v>405</v>
      </c>
      <c r="AC356" s="104"/>
      <c r="AD356" s="108"/>
      <c r="AE356" s="109"/>
      <c r="AF356" s="110"/>
    </row>
    <row r="357" spans="1:127">
      <c r="A357" s="12" t="s">
        <v>15</v>
      </c>
      <c r="B357" s="11">
        <v>43789</v>
      </c>
      <c r="C357" s="10" t="s">
        <v>120</v>
      </c>
      <c r="D357" s="10">
        <v>1</v>
      </c>
      <c r="E357" s="13">
        <v>810</v>
      </c>
      <c r="F357" s="10"/>
      <c r="G357" s="12" t="str">
        <f t="shared" si="40"/>
        <v>--</v>
      </c>
      <c r="H357" s="13">
        <v>0</v>
      </c>
      <c r="I357" s="13">
        <f t="shared" si="41"/>
        <v>810</v>
      </c>
      <c r="J357" s="27"/>
      <c r="K357" s="9"/>
      <c r="M357" s="30" t="s">
        <v>15</v>
      </c>
      <c r="N357" s="69">
        <v>43789</v>
      </c>
      <c r="O357" s="66" t="s">
        <v>120</v>
      </c>
      <c r="P357" s="66">
        <v>1</v>
      </c>
      <c r="Q357" s="60">
        <v>810</v>
      </c>
      <c r="R357" s="66"/>
      <c r="S357" s="66" t="str">
        <f t="shared" si="42"/>
        <v>--</v>
      </c>
      <c r="T357" s="60">
        <v>0</v>
      </c>
      <c r="U357" s="60">
        <f t="shared" si="43"/>
        <v>810</v>
      </c>
      <c r="V357" s="129">
        <v>43719</v>
      </c>
      <c r="W357" s="60" t="s">
        <v>193</v>
      </c>
      <c r="X357" s="57">
        <f>Q357</f>
        <v>810</v>
      </c>
      <c r="Y357" s="57"/>
      <c r="Z357" s="57"/>
      <c r="AA357" s="57"/>
      <c r="AB357" s="95"/>
      <c r="AC357" s="104"/>
      <c r="AD357" s="108"/>
      <c r="AE357" s="109"/>
      <c r="AF357" s="110"/>
    </row>
    <row r="358" spans="1:127">
      <c r="A358" s="12" t="s">
        <v>18</v>
      </c>
      <c r="B358" s="11">
        <v>43790</v>
      </c>
      <c r="C358" s="10" t="s">
        <v>24</v>
      </c>
      <c r="D358" s="10">
        <v>1</v>
      </c>
      <c r="E358" s="13">
        <v>810</v>
      </c>
      <c r="F358" s="10"/>
      <c r="G358" s="12" t="str">
        <f t="shared" si="40"/>
        <v>--</v>
      </c>
      <c r="H358" s="13">
        <v>0</v>
      </c>
      <c r="I358" s="13">
        <f t="shared" si="41"/>
        <v>810</v>
      </c>
      <c r="J358" s="27"/>
      <c r="K358" s="9"/>
      <c r="M358" s="30" t="s">
        <v>18</v>
      </c>
      <c r="N358" s="69">
        <v>43790</v>
      </c>
      <c r="O358" s="66" t="s">
        <v>24</v>
      </c>
      <c r="P358" s="66">
        <v>1</v>
      </c>
      <c r="Q358" s="60">
        <v>810</v>
      </c>
      <c r="R358" s="66"/>
      <c r="S358" s="66" t="str">
        <f t="shared" si="42"/>
        <v>--</v>
      </c>
      <c r="T358" s="60">
        <v>0</v>
      </c>
      <c r="U358" s="60">
        <f t="shared" si="43"/>
        <v>810</v>
      </c>
      <c r="V358" s="129">
        <v>43719</v>
      </c>
      <c r="W358" s="60" t="s">
        <v>194</v>
      </c>
      <c r="X358" s="57"/>
      <c r="Y358" s="57"/>
      <c r="Z358" s="57"/>
      <c r="AA358" s="57"/>
      <c r="AB358" s="95"/>
      <c r="AC358" s="104"/>
      <c r="AD358" s="108"/>
      <c r="AE358" s="109"/>
      <c r="AF358" s="110"/>
    </row>
    <row r="359" spans="1:127">
      <c r="A359" s="12" t="s">
        <v>19</v>
      </c>
      <c r="B359" s="11">
        <v>43791</v>
      </c>
      <c r="C359" s="10" t="s">
        <v>121</v>
      </c>
      <c r="D359" s="10">
        <v>1</v>
      </c>
      <c r="E359" s="13">
        <v>810</v>
      </c>
      <c r="F359" s="10">
        <v>1</v>
      </c>
      <c r="G359" s="12" t="str">
        <f t="shared" si="40"/>
        <v>ida e volta</v>
      </c>
      <c r="H359" s="13">
        <v>621.91999999999996</v>
      </c>
      <c r="I359" s="13">
        <f t="shared" si="41"/>
        <v>1431.92</v>
      </c>
      <c r="J359" s="27"/>
      <c r="K359" s="9"/>
      <c r="M359" s="30" t="s">
        <v>19</v>
      </c>
      <c r="N359" s="69">
        <v>43791</v>
      </c>
      <c r="O359" s="66" t="s">
        <v>121</v>
      </c>
      <c r="P359" s="66">
        <v>1</v>
      </c>
      <c r="Q359" s="60">
        <v>810</v>
      </c>
      <c r="R359" s="66">
        <v>1</v>
      </c>
      <c r="S359" s="66" t="str">
        <f t="shared" si="42"/>
        <v>ida e volta</v>
      </c>
      <c r="T359" s="60">
        <v>621.91999999999996</v>
      </c>
      <c r="U359" s="60">
        <f t="shared" si="43"/>
        <v>1431.92</v>
      </c>
      <c r="V359" s="129">
        <v>43719</v>
      </c>
      <c r="W359" s="60" t="s">
        <v>195</v>
      </c>
      <c r="X359" s="57"/>
      <c r="Y359" s="57">
        <f>T359</f>
        <v>621.91999999999996</v>
      </c>
      <c r="Z359" s="57"/>
      <c r="AA359" s="57"/>
      <c r="AB359" s="95">
        <v>405</v>
      </c>
      <c r="AC359" s="104"/>
      <c r="AD359" s="108"/>
      <c r="AE359" s="109"/>
      <c r="AF359" s="110"/>
    </row>
    <row r="360" spans="1:127">
      <c r="A360" s="12" t="s">
        <v>20</v>
      </c>
      <c r="B360" s="11">
        <v>43792</v>
      </c>
      <c r="C360" s="10"/>
      <c r="D360" s="10"/>
      <c r="E360" s="13">
        <v>0</v>
      </c>
      <c r="F360" s="10"/>
      <c r="G360" s="12" t="str">
        <f t="shared" si="40"/>
        <v>--</v>
      </c>
      <c r="H360" s="13">
        <v>0</v>
      </c>
      <c r="I360" s="13">
        <f t="shared" si="41"/>
        <v>0</v>
      </c>
      <c r="J360" s="27"/>
      <c r="K360" s="9"/>
      <c r="M360" s="30" t="s">
        <v>20</v>
      </c>
      <c r="N360" s="69">
        <v>43792</v>
      </c>
      <c r="O360" s="66"/>
      <c r="P360" s="66"/>
      <c r="Q360" s="60">
        <v>0</v>
      </c>
      <c r="R360" s="66"/>
      <c r="S360" s="66" t="str">
        <f t="shared" si="42"/>
        <v>--</v>
      </c>
      <c r="T360" s="60">
        <v>0</v>
      </c>
      <c r="U360" s="60">
        <f t="shared" si="43"/>
        <v>0</v>
      </c>
      <c r="V360" s="117"/>
      <c r="W360" s="60"/>
      <c r="X360" s="57"/>
      <c r="Y360" s="57"/>
      <c r="Z360" s="57"/>
      <c r="AA360" s="57"/>
      <c r="AB360" s="95"/>
      <c r="AC360" s="104"/>
      <c r="AD360" s="108"/>
      <c r="AE360" s="109"/>
      <c r="AF360" s="110"/>
    </row>
    <row r="361" spans="1:127" s="32" customFormat="1">
      <c r="A361" s="18" t="s">
        <v>22</v>
      </c>
      <c r="B361" s="17">
        <v>43793</v>
      </c>
      <c r="C361" s="16"/>
      <c r="D361" s="16"/>
      <c r="E361" s="19">
        <v>0</v>
      </c>
      <c r="F361" s="16"/>
      <c r="G361" s="18" t="str">
        <f t="shared" si="40"/>
        <v>--</v>
      </c>
      <c r="H361" s="19">
        <v>0</v>
      </c>
      <c r="I361" s="19">
        <f t="shared" si="41"/>
        <v>0</v>
      </c>
      <c r="J361" s="31"/>
      <c r="K361" s="20"/>
      <c r="L361"/>
      <c r="M361" s="75" t="s">
        <v>22</v>
      </c>
      <c r="N361" s="70">
        <v>43793</v>
      </c>
      <c r="O361" s="71"/>
      <c r="P361" s="71"/>
      <c r="Q361" s="72">
        <v>0</v>
      </c>
      <c r="R361" s="71"/>
      <c r="S361" s="71" t="str">
        <f t="shared" si="42"/>
        <v>--</v>
      </c>
      <c r="T361" s="72">
        <v>0</v>
      </c>
      <c r="U361" s="72">
        <f t="shared" si="43"/>
        <v>0</v>
      </c>
      <c r="V361" s="117"/>
      <c r="W361" s="60"/>
      <c r="X361" s="57"/>
      <c r="Y361" s="57"/>
      <c r="Z361" s="57"/>
      <c r="AA361" s="57"/>
      <c r="AB361" s="95"/>
      <c r="AC361" s="104"/>
      <c r="AD361" s="108"/>
      <c r="AE361" s="109"/>
      <c r="AF361" s="110"/>
      <c r="AG361" s="90"/>
      <c r="AH361" s="90"/>
      <c r="AI361" s="90"/>
      <c r="AJ361" s="90"/>
      <c r="AK361" s="90"/>
      <c r="AL361" s="90"/>
      <c r="AM361" s="90"/>
      <c r="AN361" s="90"/>
      <c r="AO361" s="90"/>
      <c r="AP361" s="90"/>
      <c r="AQ361" s="90"/>
      <c r="AR361" s="90"/>
      <c r="AS361" s="90"/>
      <c r="AT361" s="90"/>
      <c r="AU361" s="90"/>
      <c r="AV361" s="90"/>
      <c r="AW361" s="90"/>
      <c r="AX361" s="90"/>
      <c r="AY361" s="90"/>
      <c r="AZ361" s="90"/>
      <c r="BA361" s="90"/>
      <c r="BB361" s="90"/>
      <c r="BC361" s="90"/>
      <c r="BD361" s="90"/>
      <c r="BE361" s="90"/>
      <c r="BF361" s="90"/>
      <c r="BG361" s="90"/>
      <c r="BH361" s="90"/>
      <c r="BI361" s="90"/>
      <c r="BJ361" s="90"/>
      <c r="BK361" s="90"/>
      <c r="BL361" s="90"/>
      <c r="BM361" s="90"/>
      <c r="BN361" s="90"/>
      <c r="BO361" s="90"/>
      <c r="BP361" s="90"/>
      <c r="BQ361" s="90"/>
      <c r="BR361" s="90"/>
      <c r="BS361" s="90"/>
      <c r="BT361" s="90"/>
      <c r="BU361" s="90"/>
      <c r="BV361" s="90"/>
      <c r="BW361" s="90"/>
      <c r="BX361" s="90"/>
      <c r="BY361" s="90"/>
      <c r="BZ361" s="90"/>
      <c r="CA361" s="90"/>
      <c r="CB361" s="90"/>
      <c r="CC361" s="90"/>
      <c r="CD361" s="90"/>
      <c r="CE361" s="90"/>
      <c r="CF361" s="90"/>
      <c r="CG361" s="90"/>
      <c r="CH361" s="90"/>
      <c r="CI361" s="90"/>
      <c r="CJ361" s="90"/>
      <c r="CK361" s="90"/>
      <c r="CL361" s="90"/>
      <c r="CM361" s="90"/>
      <c r="CN361" s="90"/>
      <c r="CO361" s="90"/>
      <c r="CP361" s="90"/>
      <c r="CQ361" s="90"/>
      <c r="CR361" s="90"/>
      <c r="CS361" s="90"/>
      <c r="CT361" s="90"/>
      <c r="CU361" s="90"/>
      <c r="CV361" s="90"/>
      <c r="CW361" s="90"/>
      <c r="CX361" s="90"/>
      <c r="CY361" s="90"/>
      <c r="CZ361" s="90"/>
      <c r="DA361" s="90"/>
      <c r="DB361" s="90"/>
      <c r="DC361" s="90"/>
      <c r="DD361" s="90"/>
      <c r="DE361" s="90"/>
      <c r="DF361" s="90"/>
      <c r="DG361" s="90"/>
      <c r="DH361" s="90"/>
      <c r="DI361" s="90"/>
      <c r="DJ361" s="90"/>
      <c r="DK361" s="90"/>
      <c r="DL361" s="90"/>
      <c r="DM361" s="90"/>
      <c r="DN361" s="90"/>
      <c r="DO361" s="90"/>
      <c r="DP361" s="90"/>
      <c r="DQ361" s="90"/>
      <c r="DR361" s="90"/>
      <c r="DS361" s="90"/>
      <c r="DT361" s="90"/>
      <c r="DU361" s="90"/>
      <c r="DV361" s="90"/>
      <c r="DW361" s="90"/>
    </row>
    <row r="362" spans="1:127">
      <c r="A362" s="12" t="s">
        <v>23</v>
      </c>
      <c r="B362" s="11">
        <v>43794</v>
      </c>
      <c r="C362" s="10" t="s">
        <v>122</v>
      </c>
      <c r="D362" s="10">
        <v>1</v>
      </c>
      <c r="E362" s="13">
        <v>810</v>
      </c>
      <c r="F362" s="10">
        <v>1</v>
      </c>
      <c r="G362" s="12" t="str">
        <f t="shared" si="40"/>
        <v>ida e volta</v>
      </c>
      <c r="H362" s="13">
        <v>444.15</v>
      </c>
      <c r="I362" s="13">
        <f t="shared" si="41"/>
        <v>1254.1500000000001</v>
      </c>
      <c r="J362" s="27"/>
      <c r="K362" s="9"/>
      <c r="M362" s="30" t="s">
        <v>23</v>
      </c>
      <c r="N362" s="69">
        <v>43794</v>
      </c>
      <c r="O362" s="66" t="s">
        <v>122</v>
      </c>
      <c r="P362" s="66">
        <v>1</v>
      </c>
      <c r="Q362" s="60">
        <v>810</v>
      </c>
      <c r="R362" s="66">
        <v>1</v>
      </c>
      <c r="S362" s="66" t="s">
        <v>190</v>
      </c>
      <c r="T362" s="60">
        <v>444.15</v>
      </c>
      <c r="U362" s="60">
        <f t="shared" si="43"/>
        <v>1254.1500000000001</v>
      </c>
      <c r="V362" s="129">
        <v>43726</v>
      </c>
      <c r="W362" s="60"/>
      <c r="X362" s="57"/>
      <c r="Y362" s="57"/>
      <c r="Z362" s="57"/>
      <c r="AA362" s="57"/>
      <c r="AB362" s="95"/>
      <c r="AC362" s="104"/>
      <c r="AD362" s="108"/>
      <c r="AE362" s="109"/>
      <c r="AF362" s="110"/>
    </row>
    <row r="363" spans="1:127">
      <c r="A363" s="12" t="s">
        <v>13</v>
      </c>
      <c r="B363" s="11">
        <v>43795</v>
      </c>
      <c r="C363" s="10" t="s">
        <v>91</v>
      </c>
      <c r="D363" s="10">
        <v>1</v>
      </c>
      <c r="E363" s="13">
        <v>810</v>
      </c>
      <c r="F363" s="10"/>
      <c r="G363" s="12" t="str">
        <f t="shared" si="40"/>
        <v>--</v>
      </c>
      <c r="H363" s="13">
        <v>0</v>
      </c>
      <c r="I363" s="13">
        <f t="shared" si="41"/>
        <v>810</v>
      </c>
      <c r="J363" s="35"/>
      <c r="K363" s="9"/>
      <c r="M363" s="30" t="s">
        <v>13</v>
      </c>
      <c r="N363" s="69">
        <v>43795</v>
      </c>
      <c r="O363" s="66" t="s">
        <v>91</v>
      </c>
      <c r="P363" s="66">
        <v>1</v>
      </c>
      <c r="Q363" s="60">
        <v>810</v>
      </c>
      <c r="R363" s="66"/>
      <c r="S363" s="66" t="str">
        <f t="shared" si="42"/>
        <v>--</v>
      </c>
      <c r="T363" s="60">
        <v>0</v>
      </c>
      <c r="U363" s="60">
        <f t="shared" si="43"/>
        <v>810</v>
      </c>
      <c r="V363" s="129">
        <v>43726</v>
      </c>
      <c r="W363" s="60"/>
      <c r="X363" s="57"/>
      <c r="Y363" s="57"/>
      <c r="Z363" s="57"/>
      <c r="AA363" s="57"/>
      <c r="AB363" s="95"/>
      <c r="AC363" s="104"/>
      <c r="AD363" s="108"/>
      <c r="AE363" s="109"/>
      <c r="AF363" s="110"/>
    </row>
    <row r="364" spans="1:127">
      <c r="A364" s="12" t="s">
        <v>15</v>
      </c>
      <c r="B364" s="11">
        <v>43796</v>
      </c>
      <c r="C364" s="10" t="s">
        <v>91</v>
      </c>
      <c r="D364" s="10">
        <v>1</v>
      </c>
      <c r="E364" s="13">
        <v>810</v>
      </c>
      <c r="F364" s="10"/>
      <c r="G364" s="12" t="str">
        <f t="shared" si="40"/>
        <v>--</v>
      </c>
      <c r="H364" s="13">
        <v>0</v>
      </c>
      <c r="I364" s="13">
        <f t="shared" si="41"/>
        <v>810</v>
      </c>
      <c r="J364" s="27"/>
      <c r="K364" s="9"/>
      <c r="M364" s="30" t="s">
        <v>15</v>
      </c>
      <c r="N364" s="69">
        <v>43796</v>
      </c>
      <c r="O364" s="66" t="s">
        <v>91</v>
      </c>
      <c r="P364" s="66">
        <v>1</v>
      </c>
      <c r="Q364" s="60">
        <v>810</v>
      </c>
      <c r="R364" s="66"/>
      <c r="S364" s="66" t="str">
        <f t="shared" si="42"/>
        <v>--</v>
      </c>
      <c r="T364" s="60">
        <v>0</v>
      </c>
      <c r="U364" s="60">
        <f t="shared" si="43"/>
        <v>810</v>
      </c>
      <c r="V364" s="129">
        <v>43726</v>
      </c>
      <c r="W364" s="60"/>
      <c r="X364" s="57"/>
      <c r="Y364" s="57"/>
      <c r="Z364" s="57"/>
      <c r="AA364" s="57"/>
      <c r="AB364" s="95"/>
      <c r="AC364" s="104"/>
      <c r="AD364" s="108"/>
      <c r="AE364" s="109"/>
      <c r="AF364" s="110"/>
    </row>
    <row r="365" spans="1:127">
      <c r="A365" s="12" t="s">
        <v>18</v>
      </c>
      <c r="B365" s="11">
        <v>43797</v>
      </c>
      <c r="C365" s="22" t="s">
        <v>123</v>
      </c>
      <c r="D365" s="10">
        <v>1</v>
      </c>
      <c r="E365" s="13">
        <v>810</v>
      </c>
      <c r="F365" s="10"/>
      <c r="G365" s="12" t="str">
        <f t="shared" si="40"/>
        <v>--</v>
      </c>
      <c r="H365" s="13">
        <v>0</v>
      </c>
      <c r="I365" s="13">
        <f t="shared" si="41"/>
        <v>810</v>
      </c>
      <c r="J365" s="27"/>
      <c r="K365" s="9"/>
      <c r="M365" s="30" t="s">
        <v>18</v>
      </c>
      <c r="N365" s="69">
        <v>43797</v>
      </c>
      <c r="O365" s="66" t="s">
        <v>123</v>
      </c>
      <c r="P365" s="66">
        <v>1</v>
      </c>
      <c r="Q365" s="60">
        <v>810</v>
      </c>
      <c r="R365" s="66"/>
      <c r="S365" s="66" t="str">
        <f t="shared" si="42"/>
        <v>--</v>
      </c>
      <c r="T365" s="60">
        <v>0</v>
      </c>
      <c r="U365" s="60">
        <f t="shared" si="43"/>
        <v>810</v>
      </c>
      <c r="V365" s="129">
        <v>43726</v>
      </c>
      <c r="W365" s="60"/>
      <c r="X365" s="57"/>
      <c r="Y365" s="57"/>
      <c r="Z365" s="57"/>
      <c r="AA365" s="57"/>
      <c r="AB365" s="95"/>
      <c r="AC365" s="104"/>
      <c r="AD365" s="108"/>
      <c r="AE365" s="109"/>
      <c r="AF365" s="110"/>
    </row>
    <row r="366" spans="1:127">
      <c r="A366" s="12" t="s">
        <v>19</v>
      </c>
      <c r="B366" s="11">
        <v>43798</v>
      </c>
      <c r="C366" s="10" t="s">
        <v>124</v>
      </c>
      <c r="D366" s="10">
        <v>1</v>
      </c>
      <c r="E366" s="13">
        <v>810</v>
      </c>
      <c r="F366" s="10">
        <v>1</v>
      </c>
      <c r="G366" s="12" t="str">
        <f t="shared" si="40"/>
        <v>ida e volta</v>
      </c>
      <c r="H366" s="13">
        <v>1213.67</v>
      </c>
      <c r="I366" s="13">
        <f t="shared" si="41"/>
        <v>2023.67</v>
      </c>
      <c r="J366" s="27"/>
      <c r="K366" s="9"/>
      <c r="M366" s="30" t="s">
        <v>19</v>
      </c>
      <c r="N366" s="69">
        <v>43798</v>
      </c>
      <c r="O366" s="66" t="s">
        <v>124</v>
      </c>
      <c r="P366" s="66">
        <v>1</v>
      </c>
      <c r="Q366" s="60">
        <v>810</v>
      </c>
      <c r="R366" s="66">
        <v>1</v>
      </c>
      <c r="S366" s="66" t="str">
        <f t="shared" si="42"/>
        <v>ida e volta</v>
      </c>
      <c r="T366" s="60">
        <v>1213.67</v>
      </c>
      <c r="U366" s="60">
        <f t="shared" si="43"/>
        <v>2023.67</v>
      </c>
      <c r="V366" s="129">
        <v>43726</v>
      </c>
      <c r="W366" s="60"/>
      <c r="X366" s="57"/>
      <c r="Y366" s="57"/>
      <c r="Z366" s="57"/>
      <c r="AA366" s="57"/>
      <c r="AB366" s="95">
        <v>405</v>
      </c>
      <c r="AC366" s="104"/>
      <c r="AD366" s="108"/>
      <c r="AE366" s="109"/>
      <c r="AF366" s="110"/>
    </row>
    <row r="367" spans="1:127">
      <c r="A367" s="12" t="s">
        <v>20</v>
      </c>
      <c r="B367" s="11">
        <v>43799</v>
      </c>
      <c r="C367" s="10"/>
      <c r="D367" s="10"/>
      <c r="E367" s="13">
        <v>0</v>
      </c>
      <c r="F367" s="10"/>
      <c r="G367" s="12" t="str">
        <f t="shared" si="40"/>
        <v>--</v>
      </c>
      <c r="H367" s="13">
        <v>0</v>
      </c>
      <c r="I367" s="13">
        <f t="shared" si="41"/>
        <v>0</v>
      </c>
      <c r="J367" s="27"/>
      <c r="K367" s="9"/>
      <c r="M367" s="30" t="s">
        <v>20</v>
      </c>
      <c r="N367" s="69">
        <v>43799</v>
      </c>
      <c r="O367" s="66"/>
      <c r="P367" s="66"/>
      <c r="Q367" s="60">
        <v>0</v>
      </c>
      <c r="R367" s="66"/>
      <c r="S367" s="66" t="str">
        <f t="shared" si="42"/>
        <v>--</v>
      </c>
      <c r="T367" s="60">
        <v>0</v>
      </c>
      <c r="U367" s="60">
        <f t="shared" si="43"/>
        <v>0</v>
      </c>
      <c r="V367" s="117"/>
      <c r="W367" s="60"/>
      <c r="X367" s="57"/>
      <c r="Y367" s="57"/>
      <c r="Z367" s="57"/>
      <c r="AA367" s="57"/>
      <c r="AB367" s="95"/>
      <c r="AC367" s="104"/>
      <c r="AD367" s="108"/>
      <c r="AE367" s="109"/>
      <c r="AF367" s="110"/>
    </row>
    <row r="368" spans="1:127">
      <c r="B368" s="25"/>
      <c r="D368">
        <f>SUM(D337:D367)</f>
        <v>23</v>
      </c>
      <c r="E368" s="13">
        <v>0</v>
      </c>
      <c r="F368" s="10"/>
      <c r="G368" s="12" t="str">
        <f t="shared" si="40"/>
        <v>--</v>
      </c>
      <c r="H368" s="13">
        <v>0</v>
      </c>
      <c r="I368" s="28">
        <f>SUM(I337:I367)</f>
        <v>23838.22</v>
      </c>
      <c r="N368" s="69"/>
      <c r="O368" s="66"/>
      <c r="P368" s="66">
        <f>SUM(P337:P367)</f>
        <v>23</v>
      </c>
      <c r="Q368" s="60">
        <v>0</v>
      </c>
      <c r="R368" s="66"/>
      <c r="S368" s="66" t="str">
        <f t="shared" si="42"/>
        <v>--</v>
      </c>
      <c r="T368" s="60">
        <v>0</v>
      </c>
      <c r="U368" s="78">
        <f>SUM(U337:U367)</f>
        <v>23838.22</v>
      </c>
      <c r="V368" s="123"/>
      <c r="W368" s="65"/>
      <c r="X368" s="14"/>
      <c r="Y368" s="14"/>
      <c r="Z368" s="14"/>
      <c r="AA368" s="14"/>
      <c r="AB368" s="97"/>
      <c r="AC368" s="104"/>
      <c r="AD368" s="112">
        <v>7118.75</v>
      </c>
      <c r="AE368" s="114">
        <v>7118.74</v>
      </c>
      <c r="AF368" s="110"/>
    </row>
    <row r="369" spans="1:127" ht="9.9499999999999993" customHeight="1">
      <c r="B369" s="25"/>
      <c r="G369" s="12"/>
      <c r="N369" s="64"/>
      <c r="O369" s="63"/>
      <c r="P369" s="63"/>
      <c r="Q369" s="63"/>
      <c r="R369" s="63"/>
      <c r="S369" s="47"/>
      <c r="T369" s="63"/>
      <c r="U369" s="63"/>
      <c r="V369" s="123"/>
      <c r="W369" s="66"/>
      <c r="X369" s="9"/>
      <c r="Y369" s="9"/>
      <c r="Z369" s="9"/>
      <c r="AA369" s="9"/>
      <c r="AB369" s="94"/>
      <c r="AC369" s="104"/>
      <c r="AD369" s="108"/>
      <c r="AE369" s="109"/>
      <c r="AF369" s="110"/>
    </row>
    <row r="370" spans="1:127" ht="53.25" customHeight="1">
      <c r="A370" s="5" t="s">
        <v>1</v>
      </c>
      <c r="B370" s="6" t="s">
        <v>126</v>
      </c>
      <c r="C370" s="5" t="s">
        <v>3</v>
      </c>
      <c r="D370" s="5" t="s">
        <v>4</v>
      </c>
      <c r="E370" s="7" t="s">
        <v>140</v>
      </c>
      <c r="F370" s="5" t="s">
        <v>4</v>
      </c>
      <c r="G370" s="5"/>
      <c r="H370" s="7" t="s">
        <v>141</v>
      </c>
      <c r="I370" s="7" t="s">
        <v>7</v>
      </c>
      <c r="J370" s="29" t="s">
        <v>8</v>
      </c>
      <c r="K370" s="8" t="s">
        <v>9</v>
      </c>
      <c r="M370" s="74" t="s">
        <v>1</v>
      </c>
      <c r="N370" s="6" t="s">
        <v>126</v>
      </c>
      <c r="O370" s="5" t="s">
        <v>3</v>
      </c>
      <c r="P370" s="5" t="s">
        <v>4</v>
      </c>
      <c r="Q370" s="7" t="s">
        <v>140</v>
      </c>
      <c r="R370" s="5" t="s">
        <v>4</v>
      </c>
      <c r="S370" s="5"/>
      <c r="T370" s="7" t="s">
        <v>141</v>
      </c>
      <c r="U370" s="7" t="s">
        <v>7</v>
      </c>
      <c r="V370" s="124" t="s">
        <v>8</v>
      </c>
      <c r="W370" s="83" t="s">
        <v>142</v>
      </c>
      <c r="X370" s="55" t="s">
        <v>143</v>
      </c>
      <c r="Y370" s="55" t="s">
        <v>144</v>
      </c>
      <c r="Z370" s="86" t="s">
        <v>145</v>
      </c>
      <c r="AA370" s="55" t="s">
        <v>146</v>
      </c>
      <c r="AB370" s="92" t="s">
        <v>147</v>
      </c>
      <c r="AC370" s="103" t="s">
        <v>148</v>
      </c>
      <c r="AD370" s="108"/>
      <c r="AE370" s="109"/>
      <c r="AF370" s="110"/>
    </row>
    <row r="371" spans="1:127">
      <c r="A371" s="12" t="s">
        <v>22</v>
      </c>
      <c r="B371" s="11">
        <v>43800</v>
      </c>
      <c r="C371" s="12"/>
      <c r="D371" s="12"/>
      <c r="E371" s="13">
        <v>0</v>
      </c>
      <c r="F371" s="10"/>
      <c r="G371" s="12" t="str">
        <f t="shared" ref="G371:G401" si="44">IF(F371=1,"ida e volta", "--" )</f>
        <v>--</v>
      </c>
      <c r="H371" s="13">
        <v>0</v>
      </c>
      <c r="I371" s="13">
        <f>SUM(H371,E371)</f>
        <v>0</v>
      </c>
      <c r="J371" s="30"/>
      <c r="K371" s="9"/>
      <c r="M371" s="30" t="s">
        <v>22</v>
      </c>
      <c r="N371" s="70">
        <v>43800</v>
      </c>
      <c r="O371" s="71"/>
      <c r="P371" s="71"/>
      <c r="Q371" s="72">
        <v>0</v>
      </c>
      <c r="R371" s="71"/>
      <c r="S371" s="71" t="str">
        <f t="shared" ref="S371:S401" si="45">IF(R371=1,"ida e volta", "--" )</f>
        <v>--</v>
      </c>
      <c r="T371" s="72">
        <v>0</v>
      </c>
      <c r="U371" s="72">
        <f>SUM(T371,Q371)</f>
        <v>0</v>
      </c>
      <c r="V371" s="125"/>
      <c r="W371" s="60"/>
      <c r="X371" s="57"/>
      <c r="Y371" s="57"/>
      <c r="Z371" s="57"/>
      <c r="AA371" s="57"/>
      <c r="AB371" s="95"/>
      <c r="AC371" s="104"/>
      <c r="AD371" s="108"/>
      <c r="AE371" s="109"/>
      <c r="AF371" s="110"/>
    </row>
    <row r="372" spans="1:127">
      <c r="A372" s="12" t="s">
        <v>23</v>
      </c>
      <c r="B372" s="11">
        <v>43801</v>
      </c>
      <c r="C372" s="10" t="s">
        <v>127</v>
      </c>
      <c r="D372" s="10">
        <v>1</v>
      </c>
      <c r="E372" s="13">
        <v>810</v>
      </c>
      <c r="F372" s="10">
        <v>1</v>
      </c>
      <c r="G372" s="12" t="str">
        <f t="shared" si="44"/>
        <v>ida e volta</v>
      </c>
      <c r="H372" s="13">
        <v>1223.82</v>
      </c>
      <c r="I372" s="13">
        <f t="shared" ref="I372:I401" si="46">SUM(H372,E372)</f>
        <v>2033.82</v>
      </c>
      <c r="J372" s="27"/>
      <c r="K372" s="9"/>
      <c r="M372" s="30" t="s">
        <v>23</v>
      </c>
      <c r="N372" s="69">
        <v>43801</v>
      </c>
      <c r="O372" s="66" t="s">
        <v>127</v>
      </c>
      <c r="P372" s="66">
        <v>1</v>
      </c>
      <c r="Q372" s="60">
        <v>810</v>
      </c>
      <c r="R372" s="66">
        <v>1</v>
      </c>
      <c r="S372" s="66" t="str">
        <f t="shared" si="45"/>
        <v>ida e volta</v>
      </c>
      <c r="T372" s="60">
        <v>1223.82</v>
      </c>
      <c r="U372" s="60">
        <f t="shared" ref="U372:U401" si="47">SUM(T372,Q372)</f>
        <v>2033.82</v>
      </c>
      <c r="V372" s="129">
        <v>43732</v>
      </c>
      <c r="W372" s="60"/>
      <c r="X372" s="57"/>
      <c r="Y372" s="57"/>
      <c r="Z372" s="57"/>
      <c r="AA372" s="57"/>
      <c r="AB372" s="95"/>
      <c r="AC372" s="104"/>
      <c r="AD372" s="108"/>
      <c r="AE372" s="109"/>
      <c r="AF372" s="110"/>
    </row>
    <row r="373" spans="1:127">
      <c r="A373" s="12" t="s">
        <v>13</v>
      </c>
      <c r="B373" s="11">
        <v>43802</v>
      </c>
      <c r="C373" s="10" t="s">
        <v>91</v>
      </c>
      <c r="D373" s="10">
        <v>1</v>
      </c>
      <c r="E373" s="13">
        <v>810</v>
      </c>
      <c r="F373" s="10"/>
      <c r="G373" s="12" t="str">
        <f t="shared" si="44"/>
        <v>--</v>
      </c>
      <c r="H373" s="13">
        <v>0</v>
      </c>
      <c r="I373" s="13">
        <f t="shared" si="46"/>
        <v>810</v>
      </c>
      <c r="J373" s="27"/>
      <c r="K373" s="9"/>
      <c r="M373" s="30" t="s">
        <v>13</v>
      </c>
      <c r="N373" s="69">
        <v>43802</v>
      </c>
      <c r="O373" s="66" t="s">
        <v>91</v>
      </c>
      <c r="P373" s="66">
        <v>1</v>
      </c>
      <c r="Q373" s="60">
        <v>810</v>
      </c>
      <c r="R373" s="66"/>
      <c r="S373" s="66" t="str">
        <f t="shared" si="45"/>
        <v>--</v>
      </c>
      <c r="T373" s="60">
        <v>0</v>
      </c>
      <c r="U373" s="60">
        <f t="shared" si="47"/>
        <v>810</v>
      </c>
      <c r="V373" s="129">
        <v>43732</v>
      </c>
      <c r="W373" s="60"/>
      <c r="X373" s="57"/>
      <c r="Y373" s="57"/>
      <c r="Z373" s="57"/>
      <c r="AA373" s="57"/>
      <c r="AB373" s="95"/>
      <c r="AC373" s="104"/>
      <c r="AD373" s="108"/>
      <c r="AE373" s="109"/>
      <c r="AF373" s="110"/>
    </row>
    <row r="374" spans="1:127">
      <c r="A374" s="12" t="s">
        <v>15</v>
      </c>
      <c r="B374" s="11">
        <v>43803</v>
      </c>
      <c r="C374" s="10" t="s">
        <v>91</v>
      </c>
      <c r="D374" s="10">
        <v>1</v>
      </c>
      <c r="E374" s="13">
        <v>810</v>
      </c>
      <c r="F374" s="10"/>
      <c r="G374" s="12" t="str">
        <f t="shared" si="44"/>
        <v>--</v>
      </c>
      <c r="H374" s="13">
        <v>0</v>
      </c>
      <c r="I374" s="13">
        <f t="shared" si="46"/>
        <v>810</v>
      </c>
      <c r="J374" s="27"/>
      <c r="K374" s="9"/>
      <c r="M374" s="30" t="s">
        <v>15</v>
      </c>
      <c r="N374" s="69">
        <v>43803</v>
      </c>
      <c r="O374" s="66" t="s">
        <v>91</v>
      </c>
      <c r="P374" s="66">
        <v>1</v>
      </c>
      <c r="Q374" s="60">
        <v>810</v>
      </c>
      <c r="R374" s="66"/>
      <c r="S374" s="66" t="str">
        <f t="shared" si="45"/>
        <v>--</v>
      </c>
      <c r="T374" s="60">
        <v>0</v>
      </c>
      <c r="U374" s="60">
        <f t="shared" si="47"/>
        <v>810</v>
      </c>
      <c r="V374" s="129">
        <v>43732</v>
      </c>
      <c r="W374" s="60"/>
      <c r="X374" s="57"/>
      <c r="Y374" s="57"/>
      <c r="Z374" s="57"/>
      <c r="AA374" s="57"/>
      <c r="AB374" s="95">
        <v>405</v>
      </c>
      <c r="AC374" s="104"/>
      <c r="AD374" s="108"/>
      <c r="AE374" s="109"/>
      <c r="AF374" s="110"/>
    </row>
    <row r="375" spans="1:127">
      <c r="A375" s="12" t="s">
        <v>18</v>
      </c>
      <c r="B375" s="11">
        <v>43804</v>
      </c>
      <c r="C375" s="10" t="s">
        <v>128</v>
      </c>
      <c r="D375" s="10">
        <v>1</v>
      </c>
      <c r="E375" s="13">
        <v>810</v>
      </c>
      <c r="F375" s="10"/>
      <c r="G375" s="12" t="str">
        <f t="shared" si="44"/>
        <v>--</v>
      </c>
      <c r="H375" s="13">
        <v>0</v>
      </c>
      <c r="I375" s="13">
        <f t="shared" si="46"/>
        <v>810</v>
      </c>
      <c r="J375" s="27"/>
      <c r="K375" s="9"/>
      <c r="M375" s="30" t="s">
        <v>18</v>
      </c>
      <c r="N375" s="69">
        <v>43804</v>
      </c>
      <c r="O375" s="66" t="s">
        <v>128</v>
      </c>
      <c r="P375" s="66">
        <v>1</v>
      </c>
      <c r="Q375" s="60">
        <v>810</v>
      </c>
      <c r="R375" s="66"/>
      <c r="S375" s="66" t="str">
        <f t="shared" si="45"/>
        <v>--</v>
      </c>
      <c r="T375" s="60">
        <v>0</v>
      </c>
      <c r="U375" s="60">
        <f t="shared" si="47"/>
        <v>810</v>
      </c>
      <c r="V375" s="129">
        <v>43732</v>
      </c>
      <c r="W375" s="60"/>
      <c r="X375" s="57"/>
      <c r="Y375" s="57"/>
      <c r="Z375" s="57"/>
      <c r="AA375" s="57"/>
      <c r="AB375" s="95"/>
      <c r="AC375" s="104"/>
      <c r="AD375" s="108"/>
      <c r="AE375" s="109"/>
      <c r="AF375" s="110"/>
    </row>
    <row r="376" spans="1:127">
      <c r="A376" s="12" t="s">
        <v>19</v>
      </c>
      <c r="B376" s="11">
        <v>43805</v>
      </c>
      <c r="C376" s="10" t="s">
        <v>129</v>
      </c>
      <c r="D376" s="10">
        <v>1</v>
      </c>
      <c r="E376" s="13">
        <v>810</v>
      </c>
      <c r="F376" s="10">
        <v>1</v>
      </c>
      <c r="G376" s="12" t="str">
        <f t="shared" si="44"/>
        <v>ida e volta</v>
      </c>
      <c r="H376" s="13">
        <v>805.36</v>
      </c>
      <c r="I376" s="13">
        <f t="shared" si="46"/>
        <v>1615.3600000000001</v>
      </c>
      <c r="J376" s="27"/>
      <c r="K376" s="9"/>
      <c r="M376" s="30" t="s">
        <v>19</v>
      </c>
      <c r="N376" s="69">
        <v>43805</v>
      </c>
      <c r="O376" s="66" t="s">
        <v>129</v>
      </c>
      <c r="P376" s="66">
        <v>1</v>
      </c>
      <c r="Q376" s="60">
        <v>810</v>
      </c>
      <c r="R376" s="66">
        <v>1</v>
      </c>
      <c r="S376" s="66" t="str">
        <f t="shared" si="45"/>
        <v>ida e volta</v>
      </c>
      <c r="T376" s="60">
        <v>805.36</v>
      </c>
      <c r="U376" s="60">
        <f t="shared" si="47"/>
        <v>1615.3600000000001</v>
      </c>
      <c r="V376" s="129">
        <v>43732</v>
      </c>
      <c r="W376" s="60" t="s">
        <v>196</v>
      </c>
      <c r="X376" s="57"/>
      <c r="Y376" s="57">
        <f>T376</f>
        <v>805.36</v>
      </c>
      <c r="Z376" s="57"/>
      <c r="AA376" s="57"/>
      <c r="AB376" s="95">
        <v>405</v>
      </c>
      <c r="AC376" s="104"/>
      <c r="AD376" s="108"/>
      <c r="AE376" s="109"/>
      <c r="AF376" s="110"/>
    </row>
    <row r="377" spans="1:127">
      <c r="A377" s="12" t="s">
        <v>20</v>
      </c>
      <c r="B377" s="11">
        <v>43806</v>
      </c>
      <c r="C377" s="10"/>
      <c r="D377" s="10"/>
      <c r="E377" s="13">
        <v>0</v>
      </c>
      <c r="F377" s="10"/>
      <c r="G377" s="12" t="str">
        <f t="shared" si="44"/>
        <v>--</v>
      </c>
      <c r="H377" s="13">
        <v>0</v>
      </c>
      <c r="I377" s="13">
        <f t="shared" si="46"/>
        <v>0</v>
      </c>
      <c r="J377" s="27"/>
      <c r="K377" s="9"/>
      <c r="M377" s="30" t="s">
        <v>20</v>
      </c>
      <c r="N377" s="69">
        <v>43806</v>
      </c>
      <c r="O377" s="66"/>
      <c r="P377" s="66"/>
      <c r="Q377" s="60">
        <v>0</v>
      </c>
      <c r="R377" s="66"/>
      <c r="S377" s="66" t="str">
        <f t="shared" si="45"/>
        <v>--</v>
      </c>
      <c r="T377" s="60">
        <v>0</v>
      </c>
      <c r="U377" s="60">
        <f t="shared" si="47"/>
        <v>0</v>
      </c>
      <c r="V377" s="120"/>
      <c r="W377" s="60"/>
      <c r="X377" s="57"/>
      <c r="Y377" s="57"/>
      <c r="Z377" s="57"/>
      <c r="AA377" s="57"/>
      <c r="AB377" s="95"/>
      <c r="AC377" s="104"/>
      <c r="AD377" s="108"/>
      <c r="AE377" s="109"/>
      <c r="AF377" s="110"/>
    </row>
    <row r="378" spans="1:127" s="32" customFormat="1">
      <c r="A378" s="18" t="s">
        <v>22</v>
      </c>
      <c r="B378" s="17">
        <v>43807</v>
      </c>
      <c r="C378" s="16"/>
      <c r="D378" s="16"/>
      <c r="E378" s="19">
        <v>0</v>
      </c>
      <c r="F378" s="16"/>
      <c r="G378" s="18" t="str">
        <f t="shared" si="44"/>
        <v>--</v>
      </c>
      <c r="H378" s="19">
        <v>0</v>
      </c>
      <c r="I378" s="19">
        <f t="shared" si="46"/>
        <v>0</v>
      </c>
      <c r="J378" s="31"/>
      <c r="K378" s="20"/>
      <c r="L378"/>
      <c r="M378" s="75" t="s">
        <v>22</v>
      </c>
      <c r="N378" s="70">
        <v>43807</v>
      </c>
      <c r="O378" s="71"/>
      <c r="P378" s="71"/>
      <c r="Q378" s="72">
        <v>0</v>
      </c>
      <c r="R378" s="71"/>
      <c r="S378" s="71" t="str">
        <f t="shared" si="45"/>
        <v>--</v>
      </c>
      <c r="T378" s="72">
        <v>0</v>
      </c>
      <c r="U378" s="72">
        <f t="shared" si="47"/>
        <v>0</v>
      </c>
      <c r="V378" s="120"/>
      <c r="W378" s="60"/>
      <c r="X378" s="57"/>
      <c r="Y378" s="57"/>
      <c r="Z378" s="57"/>
      <c r="AA378" s="57"/>
      <c r="AB378" s="95"/>
      <c r="AC378" s="104"/>
      <c r="AD378" s="108"/>
      <c r="AE378" s="109"/>
      <c r="AF378" s="110"/>
      <c r="AG378" s="90"/>
      <c r="AH378" s="90"/>
      <c r="AI378" s="90"/>
      <c r="AJ378" s="90"/>
      <c r="AK378" s="90"/>
      <c r="AL378" s="90"/>
      <c r="AM378" s="90"/>
      <c r="AN378" s="90"/>
      <c r="AO378" s="90"/>
      <c r="AP378" s="90"/>
      <c r="AQ378" s="90"/>
      <c r="AR378" s="90"/>
      <c r="AS378" s="90"/>
      <c r="AT378" s="90"/>
      <c r="AU378" s="90"/>
      <c r="AV378" s="90"/>
      <c r="AW378" s="90"/>
      <c r="AX378" s="90"/>
      <c r="AY378" s="90"/>
      <c r="AZ378" s="90"/>
      <c r="BA378" s="90"/>
      <c r="BB378" s="90"/>
      <c r="BC378" s="90"/>
      <c r="BD378" s="90"/>
      <c r="BE378" s="90"/>
      <c r="BF378" s="90"/>
      <c r="BG378" s="90"/>
      <c r="BH378" s="90"/>
      <c r="BI378" s="90"/>
      <c r="BJ378" s="90"/>
      <c r="BK378" s="90"/>
      <c r="BL378" s="90"/>
      <c r="BM378" s="90"/>
      <c r="BN378" s="90"/>
      <c r="BO378" s="90"/>
      <c r="BP378" s="90"/>
      <c r="BQ378" s="90"/>
      <c r="BR378" s="90"/>
      <c r="BS378" s="90"/>
      <c r="BT378" s="90"/>
      <c r="BU378" s="90"/>
      <c r="BV378" s="90"/>
      <c r="BW378" s="90"/>
      <c r="BX378" s="90"/>
      <c r="BY378" s="90"/>
      <c r="BZ378" s="90"/>
      <c r="CA378" s="90"/>
      <c r="CB378" s="90"/>
      <c r="CC378" s="90"/>
      <c r="CD378" s="90"/>
      <c r="CE378" s="90"/>
      <c r="CF378" s="90"/>
      <c r="CG378" s="90"/>
      <c r="CH378" s="90"/>
      <c r="CI378" s="90"/>
      <c r="CJ378" s="90"/>
      <c r="CK378" s="90"/>
      <c r="CL378" s="90"/>
      <c r="CM378" s="90"/>
      <c r="CN378" s="90"/>
      <c r="CO378" s="90"/>
      <c r="CP378" s="90"/>
      <c r="CQ378" s="90"/>
      <c r="CR378" s="90"/>
      <c r="CS378" s="90"/>
      <c r="CT378" s="90"/>
      <c r="CU378" s="90"/>
      <c r="CV378" s="90"/>
      <c r="CW378" s="90"/>
      <c r="CX378" s="90"/>
      <c r="CY378" s="90"/>
      <c r="CZ378" s="90"/>
      <c r="DA378" s="90"/>
      <c r="DB378" s="90"/>
      <c r="DC378" s="90"/>
      <c r="DD378" s="90"/>
      <c r="DE378" s="90"/>
      <c r="DF378" s="90"/>
      <c r="DG378" s="90"/>
      <c r="DH378" s="90"/>
      <c r="DI378" s="90"/>
      <c r="DJ378" s="90"/>
      <c r="DK378" s="90"/>
      <c r="DL378" s="90"/>
      <c r="DM378" s="90"/>
      <c r="DN378" s="90"/>
      <c r="DO378" s="90"/>
      <c r="DP378" s="90"/>
      <c r="DQ378" s="90"/>
      <c r="DR378" s="90"/>
      <c r="DS378" s="90"/>
      <c r="DT378" s="90"/>
      <c r="DU378" s="90"/>
      <c r="DV378" s="90"/>
      <c r="DW378" s="90"/>
    </row>
    <row r="379" spans="1:127">
      <c r="A379" s="12" t="s">
        <v>23</v>
      </c>
      <c r="B379" s="11">
        <v>43808</v>
      </c>
      <c r="C379" s="10" t="s">
        <v>130</v>
      </c>
      <c r="D379" s="10">
        <v>1</v>
      </c>
      <c r="E379" s="13">
        <v>810</v>
      </c>
      <c r="F379" s="10">
        <v>1</v>
      </c>
      <c r="G379" s="12" t="str">
        <f t="shared" si="44"/>
        <v>ida e volta</v>
      </c>
      <c r="H379" s="13">
        <v>444.15</v>
      </c>
      <c r="I379" s="13">
        <f t="shared" si="46"/>
        <v>1254.1500000000001</v>
      </c>
      <c r="J379" s="27"/>
      <c r="K379" s="9"/>
      <c r="M379" s="30" t="s">
        <v>23</v>
      </c>
      <c r="N379" s="69">
        <v>43808</v>
      </c>
      <c r="O379" s="66" t="s">
        <v>130</v>
      </c>
      <c r="P379" s="66">
        <v>1</v>
      </c>
      <c r="Q379" s="60">
        <v>810</v>
      </c>
      <c r="R379" s="66">
        <v>1</v>
      </c>
      <c r="S379" s="66" t="str">
        <f t="shared" si="45"/>
        <v>ida e volta</v>
      </c>
      <c r="T379" s="60">
        <v>444.15</v>
      </c>
      <c r="U379" s="60">
        <f t="shared" si="47"/>
        <v>1254.1500000000001</v>
      </c>
      <c r="V379" s="129">
        <v>43740</v>
      </c>
      <c r="W379" s="60" t="s">
        <v>197</v>
      </c>
      <c r="X379" s="57"/>
      <c r="Y379" s="57">
        <f>T379</f>
        <v>444.15</v>
      </c>
      <c r="Z379" s="57"/>
      <c r="AA379" s="57"/>
      <c r="AB379" s="95"/>
      <c r="AC379" s="104"/>
      <c r="AD379" s="108"/>
      <c r="AE379" s="109"/>
      <c r="AF379" s="110"/>
    </row>
    <row r="380" spans="1:127">
      <c r="A380" s="12" t="s">
        <v>13</v>
      </c>
      <c r="B380" s="11">
        <v>43809</v>
      </c>
      <c r="C380" s="10" t="s">
        <v>91</v>
      </c>
      <c r="D380" s="10">
        <v>1</v>
      </c>
      <c r="E380" s="13">
        <v>810</v>
      </c>
      <c r="F380" s="10"/>
      <c r="G380" s="12" t="str">
        <f t="shared" si="44"/>
        <v>--</v>
      </c>
      <c r="H380" s="13">
        <v>0</v>
      </c>
      <c r="I380" s="13">
        <f t="shared" si="46"/>
        <v>810</v>
      </c>
      <c r="J380" s="27"/>
      <c r="K380" s="9"/>
      <c r="M380" s="30" t="s">
        <v>13</v>
      </c>
      <c r="N380" s="69">
        <v>43809</v>
      </c>
      <c r="O380" s="66" t="s">
        <v>91</v>
      </c>
      <c r="P380" s="66">
        <v>1</v>
      </c>
      <c r="Q380" s="60">
        <v>810</v>
      </c>
      <c r="R380" s="66"/>
      <c r="S380" s="66" t="str">
        <f t="shared" si="45"/>
        <v>--</v>
      </c>
      <c r="T380" s="60">
        <v>0</v>
      </c>
      <c r="U380" s="60">
        <f t="shared" si="47"/>
        <v>810</v>
      </c>
      <c r="V380" s="129">
        <v>43740</v>
      </c>
      <c r="W380" s="60"/>
      <c r="X380" s="57"/>
      <c r="Y380" s="57"/>
      <c r="Z380" s="57"/>
      <c r="AA380" s="57"/>
      <c r="AB380" s="95"/>
      <c r="AC380" s="104"/>
      <c r="AD380" s="108"/>
      <c r="AE380" s="109"/>
      <c r="AF380" s="110"/>
    </row>
    <row r="381" spans="1:127">
      <c r="A381" s="12" t="s">
        <v>15</v>
      </c>
      <c r="B381" s="11">
        <v>43810</v>
      </c>
      <c r="C381" s="10" t="s">
        <v>131</v>
      </c>
      <c r="D381" s="10">
        <v>1</v>
      </c>
      <c r="E381" s="13">
        <v>810</v>
      </c>
      <c r="F381" s="10"/>
      <c r="G381" s="12" t="str">
        <f t="shared" si="44"/>
        <v>--</v>
      </c>
      <c r="H381" s="13">
        <v>0</v>
      </c>
      <c r="I381" s="13">
        <f t="shared" si="46"/>
        <v>810</v>
      </c>
      <c r="J381" s="27"/>
      <c r="K381" s="9"/>
      <c r="M381" s="30" t="s">
        <v>15</v>
      </c>
      <c r="N381" s="69">
        <v>43810</v>
      </c>
      <c r="O381" s="66" t="s">
        <v>131</v>
      </c>
      <c r="P381" s="66">
        <v>1</v>
      </c>
      <c r="Q381" s="60">
        <v>810</v>
      </c>
      <c r="R381" s="66"/>
      <c r="S381" s="66" t="str">
        <f t="shared" si="45"/>
        <v>--</v>
      </c>
      <c r="T381" s="60">
        <v>0</v>
      </c>
      <c r="U381" s="60">
        <f t="shared" si="47"/>
        <v>810</v>
      </c>
      <c r="V381" s="129">
        <v>43740</v>
      </c>
      <c r="W381" s="60"/>
      <c r="X381" s="57"/>
      <c r="Y381" s="57"/>
      <c r="Z381" s="57"/>
      <c r="AA381" s="57"/>
      <c r="AB381" s="95"/>
      <c r="AC381" s="104"/>
      <c r="AD381" s="108"/>
      <c r="AE381" s="109"/>
      <c r="AF381" s="110"/>
    </row>
    <row r="382" spans="1:127">
      <c r="A382" s="12" t="s">
        <v>18</v>
      </c>
      <c r="B382" s="11">
        <v>43811</v>
      </c>
      <c r="C382" s="10" t="s">
        <v>101</v>
      </c>
      <c r="D382" s="10">
        <v>1</v>
      </c>
      <c r="E382" s="13">
        <v>810</v>
      </c>
      <c r="F382" s="10"/>
      <c r="G382" s="12" t="str">
        <f t="shared" si="44"/>
        <v>--</v>
      </c>
      <c r="H382" s="13">
        <v>0</v>
      </c>
      <c r="I382" s="13">
        <f t="shared" si="46"/>
        <v>810</v>
      </c>
      <c r="J382" s="27"/>
      <c r="K382" s="9"/>
      <c r="M382" s="30" t="s">
        <v>18</v>
      </c>
      <c r="N382" s="69">
        <v>43811</v>
      </c>
      <c r="O382" s="66" t="s">
        <v>101</v>
      </c>
      <c r="P382" s="66">
        <v>1</v>
      </c>
      <c r="Q382" s="60">
        <v>810</v>
      </c>
      <c r="R382" s="66"/>
      <c r="S382" s="66" t="str">
        <f t="shared" si="45"/>
        <v>--</v>
      </c>
      <c r="T382" s="60">
        <v>0</v>
      </c>
      <c r="U382" s="60">
        <f t="shared" si="47"/>
        <v>810</v>
      </c>
      <c r="V382" s="129">
        <v>43740</v>
      </c>
      <c r="W382" s="60"/>
      <c r="X382" s="57"/>
      <c r="Y382" s="57"/>
      <c r="Z382" s="57"/>
      <c r="AA382" s="57"/>
      <c r="AB382" s="95"/>
      <c r="AC382" s="104"/>
      <c r="AD382" s="108"/>
      <c r="AE382" s="109"/>
      <c r="AF382" s="110"/>
    </row>
    <row r="383" spans="1:127">
      <c r="A383" s="12" t="s">
        <v>19</v>
      </c>
      <c r="B383" s="11">
        <v>43812</v>
      </c>
      <c r="C383" s="10" t="s">
        <v>132</v>
      </c>
      <c r="D383" s="10">
        <v>1</v>
      </c>
      <c r="E383" s="13">
        <v>810</v>
      </c>
      <c r="F383" s="10">
        <v>1</v>
      </c>
      <c r="G383" s="12" t="str">
        <f t="shared" si="44"/>
        <v>ida e volta</v>
      </c>
      <c r="H383" s="13">
        <v>1287.8399999999999</v>
      </c>
      <c r="I383" s="13">
        <f t="shared" si="46"/>
        <v>2097.84</v>
      </c>
      <c r="J383" s="27"/>
      <c r="K383" s="9"/>
      <c r="M383" s="30" t="s">
        <v>19</v>
      </c>
      <c r="N383" s="69">
        <v>43812</v>
      </c>
      <c r="O383" s="66" t="s">
        <v>132</v>
      </c>
      <c r="P383" s="66">
        <v>1</v>
      </c>
      <c r="Q383" s="60">
        <v>810</v>
      </c>
      <c r="R383" s="66">
        <v>1</v>
      </c>
      <c r="S383" s="66" t="str">
        <f t="shared" si="45"/>
        <v>ida e volta</v>
      </c>
      <c r="T383" s="60">
        <v>1287.8399999999999</v>
      </c>
      <c r="U383" s="60">
        <f t="shared" si="47"/>
        <v>2097.84</v>
      </c>
      <c r="V383" s="129">
        <v>43740</v>
      </c>
      <c r="W383" s="60"/>
      <c r="X383" s="57"/>
      <c r="Y383" s="57"/>
      <c r="Z383" s="57"/>
      <c r="AA383" s="57"/>
      <c r="AB383" s="95">
        <v>405</v>
      </c>
      <c r="AC383" s="104"/>
      <c r="AD383" s="108"/>
      <c r="AE383" s="109"/>
      <c r="AF383" s="110"/>
    </row>
    <row r="384" spans="1:127">
      <c r="A384" s="12" t="s">
        <v>20</v>
      </c>
      <c r="B384" s="11">
        <v>43813</v>
      </c>
      <c r="C384" s="10"/>
      <c r="D384" s="10"/>
      <c r="E384" s="13">
        <v>0</v>
      </c>
      <c r="F384" s="10"/>
      <c r="G384" s="12" t="str">
        <f t="shared" si="44"/>
        <v>--</v>
      </c>
      <c r="H384" s="13">
        <v>0</v>
      </c>
      <c r="I384" s="13">
        <f t="shared" si="46"/>
        <v>0</v>
      </c>
      <c r="J384" s="27"/>
      <c r="K384" s="9"/>
      <c r="M384" s="30" t="s">
        <v>20</v>
      </c>
      <c r="N384" s="69">
        <v>43813</v>
      </c>
      <c r="O384" s="66"/>
      <c r="P384" s="66"/>
      <c r="Q384" s="60">
        <v>0</v>
      </c>
      <c r="R384" s="66"/>
      <c r="S384" s="66" t="str">
        <f t="shared" si="45"/>
        <v>--</v>
      </c>
      <c r="T384" s="60">
        <v>0</v>
      </c>
      <c r="U384" s="60">
        <f t="shared" si="47"/>
        <v>0</v>
      </c>
      <c r="V384" s="120"/>
      <c r="W384" s="60"/>
      <c r="X384" s="57"/>
      <c r="Y384" s="57"/>
      <c r="Z384" s="57"/>
      <c r="AA384" s="57"/>
      <c r="AB384" s="95"/>
      <c r="AC384" s="104"/>
      <c r="AD384" s="108"/>
      <c r="AE384" s="109"/>
      <c r="AF384" s="110"/>
    </row>
    <row r="385" spans="1:127" s="32" customFormat="1">
      <c r="A385" s="18" t="s">
        <v>22</v>
      </c>
      <c r="B385" s="17">
        <v>43814</v>
      </c>
      <c r="C385" s="16"/>
      <c r="D385" s="16"/>
      <c r="E385" s="19">
        <v>0</v>
      </c>
      <c r="F385" s="16"/>
      <c r="G385" s="18" t="str">
        <f t="shared" si="44"/>
        <v>--</v>
      </c>
      <c r="H385" s="19">
        <v>0</v>
      </c>
      <c r="I385" s="19">
        <f t="shared" si="46"/>
        <v>0</v>
      </c>
      <c r="J385" s="31"/>
      <c r="K385" s="20"/>
      <c r="L385"/>
      <c r="M385" s="75" t="s">
        <v>22</v>
      </c>
      <c r="N385" s="70">
        <v>43814</v>
      </c>
      <c r="O385" s="71"/>
      <c r="P385" s="71"/>
      <c r="Q385" s="72">
        <v>0</v>
      </c>
      <c r="R385" s="71"/>
      <c r="S385" s="71" t="str">
        <f t="shared" si="45"/>
        <v>--</v>
      </c>
      <c r="T385" s="72">
        <v>0</v>
      </c>
      <c r="U385" s="72">
        <f t="shared" si="47"/>
        <v>0</v>
      </c>
      <c r="V385" s="120"/>
      <c r="W385" s="60"/>
      <c r="X385" s="57"/>
      <c r="Y385" s="57"/>
      <c r="Z385" s="57"/>
      <c r="AA385" s="57"/>
      <c r="AB385" s="95"/>
      <c r="AC385" s="104"/>
      <c r="AD385" s="108"/>
      <c r="AE385" s="109"/>
      <c r="AF385" s="110"/>
      <c r="AG385" s="90"/>
      <c r="AH385" s="90"/>
      <c r="AI385" s="90"/>
      <c r="AJ385" s="90"/>
      <c r="AK385" s="90"/>
      <c r="AL385" s="90"/>
      <c r="AM385" s="90"/>
      <c r="AN385" s="90"/>
      <c r="AO385" s="90"/>
      <c r="AP385" s="90"/>
      <c r="AQ385" s="90"/>
      <c r="AR385" s="90"/>
      <c r="AS385" s="90"/>
      <c r="AT385" s="90"/>
      <c r="AU385" s="90"/>
      <c r="AV385" s="90"/>
      <c r="AW385" s="90"/>
      <c r="AX385" s="90"/>
      <c r="AY385" s="90"/>
      <c r="AZ385" s="90"/>
      <c r="BA385" s="90"/>
      <c r="BB385" s="90"/>
      <c r="BC385" s="90"/>
      <c r="BD385" s="90"/>
      <c r="BE385" s="90"/>
      <c r="BF385" s="90"/>
      <c r="BG385" s="90"/>
      <c r="BH385" s="90"/>
      <c r="BI385" s="90"/>
      <c r="BJ385" s="90"/>
      <c r="BK385" s="90"/>
      <c r="BL385" s="90"/>
      <c r="BM385" s="90"/>
      <c r="BN385" s="90"/>
      <c r="BO385" s="90"/>
      <c r="BP385" s="90"/>
      <c r="BQ385" s="90"/>
      <c r="BR385" s="90"/>
      <c r="BS385" s="90"/>
      <c r="BT385" s="90"/>
      <c r="BU385" s="90"/>
      <c r="BV385" s="90"/>
      <c r="BW385" s="90"/>
      <c r="BX385" s="90"/>
      <c r="BY385" s="90"/>
      <c r="BZ385" s="90"/>
      <c r="CA385" s="90"/>
      <c r="CB385" s="90"/>
      <c r="CC385" s="90"/>
      <c r="CD385" s="90"/>
      <c r="CE385" s="90"/>
      <c r="CF385" s="90"/>
      <c r="CG385" s="90"/>
      <c r="CH385" s="90"/>
      <c r="CI385" s="90"/>
      <c r="CJ385" s="90"/>
      <c r="CK385" s="90"/>
      <c r="CL385" s="90"/>
      <c r="CM385" s="90"/>
      <c r="CN385" s="90"/>
      <c r="CO385" s="90"/>
      <c r="CP385" s="90"/>
      <c r="CQ385" s="90"/>
      <c r="CR385" s="90"/>
      <c r="CS385" s="90"/>
      <c r="CT385" s="90"/>
      <c r="CU385" s="90"/>
      <c r="CV385" s="90"/>
      <c r="CW385" s="90"/>
      <c r="CX385" s="90"/>
      <c r="CY385" s="90"/>
      <c r="CZ385" s="90"/>
      <c r="DA385" s="90"/>
      <c r="DB385" s="90"/>
      <c r="DC385" s="90"/>
      <c r="DD385" s="90"/>
      <c r="DE385" s="90"/>
      <c r="DF385" s="90"/>
      <c r="DG385" s="90"/>
      <c r="DH385" s="90"/>
      <c r="DI385" s="90"/>
      <c r="DJ385" s="90"/>
      <c r="DK385" s="90"/>
      <c r="DL385" s="90"/>
      <c r="DM385" s="90"/>
      <c r="DN385" s="90"/>
      <c r="DO385" s="90"/>
      <c r="DP385" s="90"/>
      <c r="DQ385" s="90"/>
      <c r="DR385" s="90"/>
      <c r="DS385" s="90"/>
      <c r="DT385" s="90"/>
      <c r="DU385" s="90"/>
      <c r="DV385" s="90"/>
      <c r="DW385" s="90"/>
    </row>
    <row r="386" spans="1:127">
      <c r="A386" s="12" t="s">
        <v>23</v>
      </c>
      <c r="B386" s="11">
        <v>43815</v>
      </c>
      <c r="C386" s="10" t="s">
        <v>91</v>
      </c>
      <c r="D386" s="10">
        <v>1</v>
      </c>
      <c r="E386" s="13">
        <v>810</v>
      </c>
      <c r="F386" s="10">
        <v>1</v>
      </c>
      <c r="G386" s="12" t="str">
        <f t="shared" si="44"/>
        <v>ida e volta</v>
      </c>
      <c r="H386" s="13">
        <v>444.15</v>
      </c>
      <c r="I386" s="13">
        <f t="shared" si="46"/>
        <v>1254.1500000000001</v>
      </c>
      <c r="J386" s="27"/>
      <c r="K386" s="9"/>
      <c r="M386" s="30" t="s">
        <v>23</v>
      </c>
      <c r="N386" s="69">
        <v>43815</v>
      </c>
      <c r="O386" s="66" t="s">
        <v>91</v>
      </c>
      <c r="P386" s="66">
        <v>1</v>
      </c>
      <c r="Q386" s="60">
        <v>810</v>
      </c>
      <c r="R386" s="66">
        <v>1</v>
      </c>
      <c r="S386" s="66" t="str">
        <f t="shared" si="45"/>
        <v>ida e volta</v>
      </c>
      <c r="T386" s="60">
        <v>444.15</v>
      </c>
      <c r="U386" s="60">
        <f t="shared" si="47"/>
        <v>1254.1500000000001</v>
      </c>
      <c r="V386" s="129">
        <v>43796</v>
      </c>
      <c r="W386" s="60"/>
      <c r="X386" s="57"/>
      <c r="Y386" s="57"/>
      <c r="Z386" s="57">
        <v>444.15</v>
      </c>
      <c r="AA386" s="57"/>
      <c r="AB386" s="95">
        <v>405</v>
      </c>
      <c r="AC386" s="104"/>
      <c r="AD386" s="108"/>
      <c r="AE386" s="109"/>
      <c r="AF386" s="110"/>
    </row>
    <row r="387" spans="1:127">
      <c r="A387" s="12" t="s">
        <v>13</v>
      </c>
      <c r="B387" s="11">
        <v>43816</v>
      </c>
      <c r="C387" s="10" t="s">
        <v>109</v>
      </c>
      <c r="D387" s="10">
        <v>1</v>
      </c>
      <c r="E387" s="13">
        <v>810</v>
      </c>
      <c r="F387" s="10">
        <v>1</v>
      </c>
      <c r="G387" s="12" t="str">
        <f t="shared" si="44"/>
        <v>ida e volta</v>
      </c>
      <c r="H387" s="13">
        <v>706.11</v>
      </c>
      <c r="I387" s="13">
        <f t="shared" si="46"/>
        <v>1516.1100000000001</v>
      </c>
      <c r="J387" s="27"/>
      <c r="K387" s="9"/>
      <c r="M387" s="30" t="s">
        <v>13</v>
      </c>
      <c r="N387" s="69">
        <v>43816</v>
      </c>
      <c r="O387" s="66" t="s">
        <v>109</v>
      </c>
      <c r="P387" s="66">
        <v>1</v>
      </c>
      <c r="Q387" s="60">
        <v>810</v>
      </c>
      <c r="R387" s="66">
        <v>1</v>
      </c>
      <c r="S387" s="66" t="str">
        <f t="shared" si="45"/>
        <v>ida e volta</v>
      </c>
      <c r="T387" s="60">
        <v>706.11</v>
      </c>
      <c r="U387" s="60">
        <f t="shared" si="47"/>
        <v>1516.1100000000001</v>
      </c>
      <c r="V387" s="129">
        <v>43796</v>
      </c>
      <c r="W387" s="60" t="s">
        <v>197</v>
      </c>
      <c r="X387" s="57"/>
      <c r="Y387" s="57">
        <f>T387</f>
        <v>706.11</v>
      </c>
      <c r="Z387" s="57"/>
      <c r="AA387" s="57"/>
      <c r="AB387" s="95"/>
      <c r="AC387" s="104"/>
      <c r="AD387" s="108"/>
      <c r="AE387" s="109"/>
      <c r="AF387" s="110"/>
    </row>
    <row r="388" spans="1:127">
      <c r="A388" s="12" t="s">
        <v>15</v>
      </c>
      <c r="B388" s="11">
        <v>43817</v>
      </c>
      <c r="C388" s="10" t="s">
        <v>133</v>
      </c>
      <c r="D388" s="10">
        <v>1</v>
      </c>
      <c r="E388" s="13">
        <v>810</v>
      </c>
      <c r="F388" s="10">
        <v>1</v>
      </c>
      <c r="G388" s="12" t="str">
        <f t="shared" si="44"/>
        <v>ida e volta</v>
      </c>
      <c r="H388" s="13">
        <v>1918.49</v>
      </c>
      <c r="I388" s="13">
        <f t="shared" si="46"/>
        <v>2728.49</v>
      </c>
      <c r="J388" s="27"/>
      <c r="K388" s="9"/>
      <c r="M388" s="30" t="s">
        <v>15</v>
      </c>
      <c r="N388" s="69">
        <v>43817</v>
      </c>
      <c r="O388" s="66" t="s">
        <v>133</v>
      </c>
      <c r="P388" s="66">
        <v>1</v>
      </c>
      <c r="Q388" s="60">
        <v>810</v>
      </c>
      <c r="R388" s="66">
        <v>1</v>
      </c>
      <c r="S388" s="66" t="str">
        <f t="shared" si="45"/>
        <v>ida e volta</v>
      </c>
      <c r="T388" s="60">
        <v>1918.49</v>
      </c>
      <c r="U388" s="60">
        <f t="shared" si="47"/>
        <v>2728.49</v>
      </c>
      <c r="V388" s="129">
        <v>43796</v>
      </c>
      <c r="W388" s="60" t="s">
        <v>198</v>
      </c>
      <c r="X388" s="57"/>
      <c r="Y388" s="57">
        <f>T388</f>
        <v>1918.49</v>
      </c>
      <c r="Z388" s="57"/>
      <c r="AA388" s="57"/>
      <c r="AB388" s="95"/>
      <c r="AC388" s="104"/>
      <c r="AD388" s="108"/>
      <c r="AE388" s="109"/>
      <c r="AF388" s="110"/>
    </row>
    <row r="389" spans="1:127">
      <c r="A389" s="12" t="s">
        <v>18</v>
      </c>
      <c r="B389" s="11">
        <v>43818</v>
      </c>
      <c r="C389" s="10" t="s">
        <v>134</v>
      </c>
      <c r="D389" s="10">
        <v>1</v>
      </c>
      <c r="E389" s="13">
        <v>810</v>
      </c>
      <c r="F389" s="10"/>
      <c r="G389" s="12" t="str">
        <f t="shared" si="44"/>
        <v>--</v>
      </c>
      <c r="H389" s="13">
        <v>0</v>
      </c>
      <c r="I389" s="13">
        <f t="shared" si="46"/>
        <v>810</v>
      </c>
      <c r="J389" s="27"/>
      <c r="K389" s="9"/>
      <c r="M389" s="30" t="s">
        <v>18</v>
      </c>
      <c r="N389" s="69">
        <v>43818</v>
      </c>
      <c r="O389" s="66" t="s">
        <v>134</v>
      </c>
      <c r="P389" s="66">
        <v>1</v>
      </c>
      <c r="Q389" s="60">
        <v>810</v>
      </c>
      <c r="R389" s="66"/>
      <c r="S389" s="66" t="str">
        <f t="shared" si="45"/>
        <v>--</v>
      </c>
      <c r="T389" s="60">
        <v>0</v>
      </c>
      <c r="U389" s="60">
        <f t="shared" si="47"/>
        <v>810</v>
      </c>
      <c r="V389" s="129">
        <v>43796</v>
      </c>
      <c r="W389" s="60"/>
      <c r="X389" s="57"/>
      <c r="Y389" s="57"/>
      <c r="Z389" s="57"/>
      <c r="AA389" s="57"/>
      <c r="AB389" s="95"/>
      <c r="AC389" s="104"/>
      <c r="AD389" s="108"/>
      <c r="AE389" s="109"/>
      <c r="AF389" s="110"/>
    </row>
    <row r="390" spans="1:127">
      <c r="A390" s="12" t="s">
        <v>19</v>
      </c>
      <c r="B390" s="11">
        <v>43819</v>
      </c>
      <c r="C390" s="10" t="s">
        <v>24</v>
      </c>
      <c r="D390" s="10">
        <v>1</v>
      </c>
      <c r="E390" s="13">
        <v>810</v>
      </c>
      <c r="F390" s="10"/>
      <c r="G390" s="12" t="str">
        <f t="shared" si="44"/>
        <v>--</v>
      </c>
      <c r="H390" s="13">
        <v>0</v>
      </c>
      <c r="I390" s="13">
        <f t="shared" si="46"/>
        <v>810</v>
      </c>
      <c r="J390" s="27"/>
      <c r="K390" s="9"/>
      <c r="M390" s="30" t="s">
        <v>19</v>
      </c>
      <c r="N390" s="69">
        <v>43819</v>
      </c>
      <c r="O390" s="66" t="s">
        <v>24</v>
      </c>
      <c r="P390" s="66">
        <v>1</v>
      </c>
      <c r="Q390" s="60">
        <v>810</v>
      </c>
      <c r="R390" s="66"/>
      <c r="S390" s="66" t="str">
        <f t="shared" si="45"/>
        <v>--</v>
      </c>
      <c r="T390" s="60">
        <v>0</v>
      </c>
      <c r="U390" s="60">
        <f t="shared" si="47"/>
        <v>810</v>
      </c>
      <c r="V390" s="129">
        <v>43796</v>
      </c>
      <c r="W390" s="60"/>
      <c r="X390" s="57"/>
      <c r="Y390" s="57"/>
      <c r="Z390" s="57"/>
      <c r="AA390" s="57"/>
      <c r="AB390" s="95">
        <v>405</v>
      </c>
      <c r="AC390" s="104"/>
      <c r="AD390" s="108"/>
      <c r="AE390" s="109"/>
      <c r="AF390" s="110"/>
    </row>
    <row r="391" spans="1:127">
      <c r="A391" s="12" t="s">
        <v>20</v>
      </c>
      <c r="B391" s="11">
        <v>43820</v>
      </c>
      <c r="C391" s="10"/>
      <c r="D391" s="10"/>
      <c r="E391" s="13">
        <v>0</v>
      </c>
      <c r="F391" s="10"/>
      <c r="G391" s="12" t="str">
        <f t="shared" si="44"/>
        <v>--</v>
      </c>
      <c r="H391" s="13">
        <v>0</v>
      </c>
      <c r="I391" s="13">
        <f t="shared" si="46"/>
        <v>0</v>
      </c>
      <c r="J391" s="27"/>
      <c r="K391" s="9"/>
      <c r="M391" s="30" t="s">
        <v>20</v>
      </c>
      <c r="N391" s="69">
        <v>43820</v>
      </c>
      <c r="O391" s="66"/>
      <c r="P391" s="66"/>
      <c r="Q391" s="60">
        <v>0</v>
      </c>
      <c r="R391" s="66"/>
      <c r="S391" s="66" t="str">
        <f t="shared" si="45"/>
        <v>--</v>
      </c>
      <c r="T391" s="60">
        <v>0</v>
      </c>
      <c r="U391" s="60">
        <f t="shared" si="47"/>
        <v>0</v>
      </c>
      <c r="V391" s="117"/>
      <c r="W391" s="60"/>
      <c r="X391" s="57"/>
      <c r="Y391" s="57"/>
      <c r="Z391" s="57"/>
      <c r="AA391" s="57"/>
      <c r="AB391" s="95"/>
      <c r="AC391" s="104"/>
      <c r="AD391" s="108"/>
      <c r="AE391" s="109"/>
      <c r="AF391" s="110"/>
    </row>
    <row r="392" spans="1:127" s="32" customFormat="1">
      <c r="A392" s="18" t="s">
        <v>22</v>
      </c>
      <c r="B392" s="17">
        <v>43821</v>
      </c>
      <c r="C392" s="16"/>
      <c r="D392" s="16"/>
      <c r="E392" s="19">
        <v>0</v>
      </c>
      <c r="F392" s="16"/>
      <c r="G392" s="18" t="str">
        <f t="shared" si="44"/>
        <v>--</v>
      </c>
      <c r="H392" s="19">
        <v>0</v>
      </c>
      <c r="I392" s="19">
        <f t="shared" si="46"/>
        <v>0</v>
      </c>
      <c r="J392" s="31"/>
      <c r="K392" s="20"/>
      <c r="L392"/>
      <c r="M392" s="75" t="s">
        <v>22</v>
      </c>
      <c r="N392" s="70">
        <v>43821</v>
      </c>
      <c r="O392" s="71"/>
      <c r="P392" s="71"/>
      <c r="Q392" s="72">
        <v>0</v>
      </c>
      <c r="R392" s="71"/>
      <c r="S392" s="71" t="str">
        <f t="shared" si="45"/>
        <v>--</v>
      </c>
      <c r="T392" s="72">
        <v>0</v>
      </c>
      <c r="U392" s="72">
        <f t="shared" si="47"/>
        <v>0</v>
      </c>
      <c r="V392" s="117"/>
      <c r="W392" s="60"/>
      <c r="X392" s="57"/>
      <c r="Y392" s="57"/>
      <c r="Z392" s="57"/>
      <c r="AA392" s="57"/>
      <c r="AB392" s="95"/>
      <c r="AC392" s="104"/>
      <c r="AD392" s="108"/>
      <c r="AE392" s="109"/>
      <c r="AF392" s="110"/>
      <c r="AG392" s="90"/>
      <c r="AH392" s="90"/>
      <c r="AI392" s="90"/>
      <c r="AJ392" s="90"/>
      <c r="AK392" s="90"/>
      <c r="AL392" s="90"/>
      <c r="AM392" s="90"/>
      <c r="AN392" s="90"/>
      <c r="AO392" s="90"/>
      <c r="AP392" s="90"/>
      <c r="AQ392" s="90"/>
      <c r="AR392" s="90"/>
      <c r="AS392" s="90"/>
      <c r="AT392" s="90"/>
      <c r="AU392" s="90"/>
      <c r="AV392" s="90"/>
      <c r="AW392" s="90"/>
      <c r="AX392" s="90"/>
      <c r="AY392" s="90"/>
      <c r="AZ392" s="90"/>
      <c r="BA392" s="90"/>
      <c r="BB392" s="90"/>
      <c r="BC392" s="90"/>
      <c r="BD392" s="90"/>
      <c r="BE392" s="90"/>
      <c r="BF392" s="90"/>
      <c r="BG392" s="90"/>
      <c r="BH392" s="90"/>
      <c r="BI392" s="90"/>
      <c r="BJ392" s="90"/>
      <c r="BK392" s="90"/>
      <c r="BL392" s="90"/>
      <c r="BM392" s="90"/>
      <c r="BN392" s="90"/>
      <c r="BO392" s="90"/>
      <c r="BP392" s="90"/>
      <c r="BQ392" s="90"/>
      <c r="BR392" s="90"/>
      <c r="BS392" s="90"/>
      <c r="BT392" s="90"/>
      <c r="BU392" s="90"/>
      <c r="BV392" s="90"/>
      <c r="BW392" s="90"/>
      <c r="BX392" s="90"/>
      <c r="BY392" s="90"/>
      <c r="BZ392" s="90"/>
      <c r="CA392" s="90"/>
      <c r="CB392" s="90"/>
      <c r="CC392" s="90"/>
      <c r="CD392" s="90"/>
      <c r="CE392" s="90"/>
      <c r="CF392" s="90"/>
      <c r="CG392" s="90"/>
      <c r="CH392" s="90"/>
      <c r="CI392" s="90"/>
      <c r="CJ392" s="90"/>
      <c r="CK392" s="90"/>
      <c r="CL392" s="90"/>
      <c r="CM392" s="90"/>
      <c r="CN392" s="90"/>
      <c r="CO392" s="90"/>
      <c r="CP392" s="90"/>
      <c r="CQ392" s="90"/>
      <c r="CR392" s="90"/>
      <c r="CS392" s="90"/>
      <c r="CT392" s="90"/>
      <c r="CU392" s="90"/>
      <c r="CV392" s="90"/>
      <c r="CW392" s="90"/>
      <c r="CX392" s="90"/>
      <c r="CY392" s="90"/>
      <c r="CZ392" s="90"/>
      <c r="DA392" s="90"/>
      <c r="DB392" s="90"/>
      <c r="DC392" s="90"/>
      <c r="DD392" s="90"/>
      <c r="DE392" s="90"/>
      <c r="DF392" s="90"/>
      <c r="DG392" s="90"/>
      <c r="DH392" s="90"/>
      <c r="DI392" s="90"/>
      <c r="DJ392" s="90"/>
      <c r="DK392" s="90"/>
      <c r="DL392" s="90"/>
      <c r="DM392" s="90"/>
      <c r="DN392" s="90"/>
      <c r="DO392" s="90"/>
      <c r="DP392" s="90"/>
      <c r="DQ392" s="90"/>
      <c r="DR392" s="90"/>
      <c r="DS392" s="90"/>
      <c r="DT392" s="90"/>
      <c r="DU392" s="90"/>
      <c r="DV392" s="90"/>
      <c r="DW392" s="90"/>
    </row>
    <row r="393" spans="1:127">
      <c r="A393" s="12" t="s">
        <v>23</v>
      </c>
      <c r="B393" s="11">
        <v>43822</v>
      </c>
      <c r="C393" s="10" t="s">
        <v>91</v>
      </c>
      <c r="D393" s="10">
        <v>1</v>
      </c>
      <c r="E393" s="13">
        <v>810</v>
      </c>
      <c r="F393" s="10">
        <v>1</v>
      </c>
      <c r="G393" s="12" t="str">
        <f t="shared" si="44"/>
        <v>ida e volta</v>
      </c>
      <c r="H393" s="13">
        <v>888.29</v>
      </c>
      <c r="I393" s="13">
        <f t="shared" si="46"/>
        <v>1698.29</v>
      </c>
      <c r="J393" s="27"/>
      <c r="K393" s="9"/>
      <c r="M393" s="30" t="s">
        <v>23</v>
      </c>
      <c r="N393" s="69">
        <v>43822</v>
      </c>
      <c r="O393" s="66" t="s">
        <v>91</v>
      </c>
      <c r="P393" s="66">
        <v>1</v>
      </c>
      <c r="Q393" s="60">
        <v>810</v>
      </c>
      <c r="R393" s="66">
        <v>1</v>
      </c>
      <c r="S393" s="66" t="str">
        <f t="shared" si="45"/>
        <v>ida e volta</v>
      </c>
      <c r="T393" s="60">
        <v>888.29</v>
      </c>
      <c r="U393" s="60">
        <f t="shared" si="47"/>
        <v>1698.29</v>
      </c>
      <c r="V393" s="129">
        <v>43817</v>
      </c>
      <c r="W393" s="60"/>
      <c r="X393" s="57"/>
      <c r="Y393" s="57"/>
      <c r="Z393" s="57"/>
      <c r="AA393" s="57"/>
      <c r="AB393" s="95">
        <v>405</v>
      </c>
      <c r="AC393" s="104"/>
      <c r="AD393" s="108"/>
      <c r="AE393" s="109"/>
      <c r="AF393" s="110"/>
    </row>
    <row r="394" spans="1:127">
      <c r="A394" s="12" t="s">
        <v>13</v>
      </c>
      <c r="B394" s="11">
        <v>43823</v>
      </c>
      <c r="C394" s="10"/>
      <c r="D394" s="10"/>
      <c r="E394" s="13">
        <v>0</v>
      </c>
      <c r="F394" s="10"/>
      <c r="G394" s="12" t="str">
        <f t="shared" si="44"/>
        <v>--</v>
      </c>
      <c r="H394" s="13">
        <v>0</v>
      </c>
      <c r="I394" s="13">
        <f t="shared" si="46"/>
        <v>0</v>
      </c>
      <c r="J394" s="27"/>
      <c r="K394" s="9"/>
      <c r="M394" s="30" t="s">
        <v>13</v>
      </c>
      <c r="N394" s="69">
        <v>43823</v>
      </c>
      <c r="O394" s="66"/>
      <c r="P394" s="66"/>
      <c r="Q394" s="60">
        <v>0</v>
      </c>
      <c r="R394" s="66"/>
      <c r="S394" s="66" t="str">
        <f t="shared" si="45"/>
        <v>--</v>
      </c>
      <c r="T394" s="60">
        <v>0</v>
      </c>
      <c r="U394" s="60">
        <f t="shared" si="47"/>
        <v>0</v>
      </c>
      <c r="V394" s="117"/>
      <c r="W394" s="60"/>
      <c r="X394" s="57"/>
      <c r="Y394" s="57"/>
      <c r="Z394" s="57"/>
      <c r="AA394" s="57"/>
      <c r="AB394" s="95"/>
      <c r="AC394" s="104"/>
      <c r="AD394" s="108"/>
      <c r="AE394" s="109"/>
      <c r="AF394" s="110"/>
    </row>
    <row r="395" spans="1:127">
      <c r="A395" s="12" t="s">
        <v>15</v>
      </c>
      <c r="B395" s="11">
        <v>43824</v>
      </c>
      <c r="C395" s="10"/>
      <c r="D395" s="10"/>
      <c r="E395" s="13">
        <v>0</v>
      </c>
      <c r="F395" s="10"/>
      <c r="G395" s="12" t="str">
        <f t="shared" si="44"/>
        <v>--</v>
      </c>
      <c r="H395" s="13">
        <v>0</v>
      </c>
      <c r="I395" s="13">
        <f t="shared" si="46"/>
        <v>0</v>
      </c>
      <c r="J395" s="27"/>
      <c r="K395" s="9"/>
      <c r="M395" s="30" t="s">
        <v>15</v>
      </c>
      <c r="N395" s="69">
        <v>43824</v>
      </c>
      <c r="O395" s="66"/>
      <c r="P395" s="66"/>
      <c r="Q395" s="60">
        <v>0</v>
      </c>
      <c r="R395" s="66"/>
      <c r="S395" s="66" t="str">
        <f t="shared" si="45"/>
        <v>--</v>
      </c>
      <c r="T395" s="60">
        <v>0</v>
      </c>
      <c r="U395" s="60">
        <f t="shared" si="47"/>
        <v>0</v>
      </c>
      <c r="V395" s="117"/>
      <c r="W395" s="60"/>
      <c r="X395" s="57"/>
      <c r="Y395" s="57"/>
      <c r="Z395" s="57"/>
      <c r="AA395" s="57"/>
      <c r="AB395" s="95"/>
      <c r="AC395" s="104"/>
      <c r="AD395" s="108"/>
      <c r="AE395" s="109"/>
      <c r="AF395" s="110"/>
    </row>
    <row r="396" spans="1:127">
      <c r="A396" s="12" t="s">
        <v>18</v>
      </c>
      <c r="B396" s="11">
        <v>43825</v>
      </c>
      <c r="C396" s="10" t="s">
        <v>91</v>
      </c>
      <c r="D396" s="10">
        <v>1</v>
      </c>
      <c r="E396" s="13">
        <v>810</v>
      </c>
      <c r="F396" s="10">
        <v>1</v>
      </c>
      <c r="G396" s="12" t="str">
        <f t="shared" si="44"/>
        <v>ida e volta</v>
      </c>
      <c r="H396" s="13">
        <v>888.29</v>
      </c>
      <c r="I396" s="13">
        <f t="shared" si="46"/>
        <v>1698.29</v>
      </c>
      <c r="J396" s="27"/>
      <c r="K396" s="9"/>
      <c r="M396" s="30" t="s">
        <v>18</v>
      </c>
      <c r="N396" s="69">
        <v>43825</v>
      </c>
      <c r="O396" s="66" t="s">
        <v>91</v>
      </c>
      <c r="P396" s="66">
        <v>1</v>
      </c>
      <c r="Q396" s="60">
        <v>810</v>
      </c>
      <c r="R396" s="66">
        <v>1</v>
      </c>
      <c r="S396" s="66" t="str">
        <f t="shared" si="45"/>
        <v>ida e volta</v>
      </c>
      <c r="T396" s="60">
        <v>888.29</v>
      </c>
      <c r="U396" s="60">
        <f t="shared" si="47"/>
        <v>1698.29</v>
      </c>
      <c r="V396" s="129">
        <v>43817</v>
      </c>
      <c r="W396" s="60"/>
      <c r="X396" s="57"/>
      <c r="Y396" s="57"/>
      <c r="Z396" s="57"/>
      <c r="AA396" s="57"/>
      <c r="AB396" s="95"/>
      <c r="AC396" s="104"/>
      <c r="AD396" s="108"/>
      <c r="AE396" s="109"/>
      <c r="AF396" s="110"/>
    </row>
    <row r="397" spans="1:127">
      <c r="A397" s="12" t="s">
        <v>19</v>
      </c>
      <c r="B397" s="11">
        <v>43826</v>
      </c>
      <c r="C397" s="10" t="s">
        <v>91</v>
      </c>
      <c r="D397" s="10">
        <v>1</v>
      </c>
      <c r="E397" s="13">
        <v>810</v>
      </c>
      <c r="F397" s="10"/>
      <c r="G397" s="12" t="str">
        <f t="shared" si="44"/>
        <v>--</v>
      </c>
      <c r="H397" s="13">
        <v>0</v>
      </c>
      <c r="I397" s="13">
        <f t="shared" si="46"/>
        <v>810</v>
      </c>
      <c r="J397" s="27"/>
      <c r="K397" s="9"/>
      <c r="M397" s="30" t="s">
        <v>19</v>
      </c>
      <c r="N397" s="69">
        <v>43826</v>
      </c>
      <c r="O397" s="66" t="s">
        <v>91</v>
      </c>
      <c r="P397" s="66">
        <v>1</v>
      </c>
      <c r="Q397" s="60">
        <v>810</v>
      </c>
      <c r="R397" s="66"/>
      <c r="S397" s="66" t="str">
        <f t="shared" si="45"/>
        <v>--</v>
      </c>
      <c r="T397" s="60">
        <v>0</v>
      </c>
      <c r="U397" s="60">
        <f t="shared" si="47"/>
        <v>810</v>
      </c>
      <c r="V397" s="129">
        <v>43817</v>
      </c>
      <c r="W397" s="60"/>
      <c r="X397" s="57"/>
      <c r="Y397" s="57"/>
      <c r="Z397" s="57"/>
      <c r="AA397" s="57"/>
      <c r="AB397" s="95">
        <v>405</v>
      </c>
      <c r="AC397" s="104"/>
      <c r="AD397" s="108"/>
      <c r="AE397" s="109"/>
      <c r="AF397" s="110"/>
    </row>
    <row r="398" spans="1:127" ht="13.5" customHeight="1">
      <c r="A398" s="12" t="s">
        <v>20</v>
      </c>
      <c r="B398" s="11">
        <v>43827</v>
      </c>
      <c r="C398" s="10"/>
      <c r="D398" s="10"/>
      <c r="E398" s="13">
        <v>0</v>
      </c>
      <c r="F398" s="10"/>
      <c r="G398" s="12" t="str">
        <f t="shared" si="44"/>
        <v>--</v>
      </c>
      <c r="H398" s="13">
        <v>0</v>
      </c>
      <c r="I398" s="13">
        <f t="shared" si="46"/>
        <v>0</v>
      </c>
      <c r="J398" s="27"/>
      <c r="K398" s="9"/>
      <c r="M398" s="30" t="s">
        <v>20</v>
      </c>
      <c r="N398" s="69">
        <v>43827</v>
      </c>
      <c r="O398" s="66"/>
      <c r="P398" s="66"/>
      <c r="Q398" s="60">
        <v>0</v>
      </c>
      <c r="R398" s="66"/>
      <c r="S398" s="66" t="str">
        <f t="shared" si="45"/>
        <v>--</v>
      </c>
      <c r="T398" s="60">
        <v>0</v>
      </c>
      <c r="U398" s="60">
        <f t="shared" si="47"/>
        <v>0</v>
      </c>
      <c r="V398" s="117"/>
      <c r="W398" s="60"/>
      <c r="X398" s="57"/>
      <c r="Y398" s="57"/>
      <c r="Z398" s="57"/>
      <c r="AA398" s="57"/>
      <c r="AB398" s="95"/>
      <c r="AC398" s="104"/>
      <c r="AD398" s="108"/>
      <c r="AE398" s="109"/>
      <c r="AF398" s="110"/>
    </row>
    <row r="399" spans="1:127" s="32" customFormat="1">
      <c r="A399" s="18" t="s">
        <v>22</v>
      </c>
      <c r="B399" s="17">
        <v>43828</v>
      </c>
      <c r="C399" s="16"/>
      <c r="D399" s="16"/>
      <c r="E399" s="19">
        <v>0</v>
      </c>
      <c r="F399" s="16"/>
      <c r="G399" s="18" t="str">
        <f t="shared" si="44"/>
        <v>--</v>
      </c>
      <c r="H399" s="19">
        <v>0</v>
      </c>
      <c r="I399" s="19">
        <f t="shared" si="46"/>
        <v>0</v>
      </c>
      <c r="J399" s="33"/>
      <c r="K399" s="20"/>
      <c r="L399"/>
      <c r="M399" s="75" t="s">
        <v>22</v>
      </c>
      <c r="N399" s="70">
        <v>43828</v>
      </c>
      <c r="O399" s="71"/>
      <c r="P399" s="71"/>
      <c r="Q399" s="72">
        <v>0</v>
      </c>
      <c r="R399" s="71"/>
      <c r="S399" s="71" t="str">
        <f t="shared" si="45"/>
        <v>--</v>
      </c>
      <c r="T399" s="72">
        <v>0</v>
      </c>
      <c r="U399" s="72">
        <f t="shared" si="47"/>
        <v>0</v>
      </c>
      <c r="V399" s="117"/>
      <c r="W399" s="60"/>
      <c r="X399" s="57"/>
      <c r="Y399" s="57"/>
      <c r="Z399" s="57"/>
      <c r="AA399" s="57"/>
      <c r="AB399" s="95"/>
      <c r="AC399" s="104"/>
      <c r="AD399" s="108"/>
      <c r="AE399" s="109"/>
      <c r="AF399" s="110"/>
      <c r="AG399" s="90"/>
      <c r="AH399" s="90"/>
      <c r="AI399" s="90"/>
      <c r="AJ399" s="90"/>
      <c r="AK399" s="90"/>
      <c r="AL399" s="90"/>
      <c r="AM399" s="90"/>
      <c r="AN399" s="90"/>
      <c r="AO399" s="90"/>
      <c r="AP399" s="90"/>
      <c r="AQ399" s="90"/>
      <c r="AR399" s="90"/>
      <c r="AS399" s="90"/>
      <c r="AT399" s="90"/>
      <c r="AU399" s="90"/>
      <c r="AV399" s="90"/>
      <c r="AW399" s="90"/>
      <c r="AX399" s="90"/>
      <c r="AY399" s="90"/>
      <c r="AZ399" s="90"/>
      <c r="BA399" s="90"/>
      <c r="BB399" s="90"/>
      <c r="BC399" s="90"/>
      <c r="BD399" s="90"/>
      <c r="BE399" s="90"/>
      <c r="BF399" s="90"/>
      <c r="BG399" s="90"/>
      <c r="BH399" s="90"/>
      <c r="BI399" s="90"/>
      <c r="BJ399" s="90"/>
      <c r="BK399" s="90"/>
      <c r="BL399" s="90"/>
      <c r="BM399" s="90"/>
      <c r="BN399" s="90"/>
      <c r="BO399" s="90"/>
      <c r="BP399" s="90"/>
      <c r="BQ399" s="90"/>
      <c r="BR399" s="90"/>
      <c r="BS399" s="90"/>
      <c r="BT399" s="90"/>
      <c r="BU399" s="90"/>
      <c r="BV399" s="90"/>
      <c r="BW399" s="90"/>
      <c r="BX399" s="90"/>
      <c r="BY399" s="90"/>
      <c r="BZ399" s="90"/>
      <c r="CA399" s="90"/>
      <c r="CB399" s="90"/>
      <c r="CC399" s="90"/>
      <c r="CD399" s="90"/>
      <c r="CE399" s="90"/>
      <c r="CF399" s="90"/>
      <c r="CG399" s="90"/>
      <c r="CH399" s="90"/>
      <c r="CI399" s="90"/>
      <c r="CJ399" s="90"/>
      <c r="CK399" s="90"/>
      <c r="CL399" s="90"/>
      <c r="CM399" s="90"/>
      <c r="CN399" s="90"/>
      <c r="CO399" s="90"/>
      <c r="CP399" s="90"/>
      <c r="CQ399" s="90"/>
      <c r="CR399" s="90"/>
      <c r="CS399" s="90"/>
      <c r="CT399" s="90"/>
      <c r="CU399" s="90"/>
      <c r="CV399" s="90"/>
      <c r="CW399" s="90"/>
      <c r="CX399" s="90"/>
      <c r="CY399" s="90"/>
      <c r="CZ399" s="90"/>
      <c r="DA399" s="90"/>
      <c r="DB399" s="90"/>
      <c r="DC399" s="90"/>
      <c r="DD399" s="90"/>
      <c r="DE399" s="90"/>
      <c r="DF399" s="90"/>
      <c r="DG399" s="90"/>
      <c r="DH399" s="90"/>
      <c r="DI399" s="90"/>
      <c r="DJ399" s="90"/>
      <c r="DK399" s="90"/>
      <c r="DL399" s="90"/>
      <c r="DM399" s="90"/>
      <c r="DN399" s="90"/>
      <c r="DO399" s="90"/>
      <c r="DP399" s="90"/>
      <c r="DQ399" s="90"/>
      <c r="DR399" s="90"/>
      <c r="DS399" s="90"/>
      <c r="DT399" s="90"/>
      <c r="DU399" s="90"/>
      <c r="DV399" s="90"/>
      <c r="DW399" s="90"/>
    </row>
    <row r="400" spans="1:127">
      <c r="A400" s="12" t="s">
        <v>23</v>
      </c>
      <c r="B400" s="11">
        <v>43829</v>
      </c>
      <c r="C400" s="10" t="s">
        <v>91</v>
      </c>
      <c r="D400" s="10">
        <v>1</v>
      </c>
      <c r="E400" s="13">
        <v>810</v>
      </c>
      <c r="F400" s="10">
        <v>1</v>
      </c>
      <c r="G400" s="12" t="str">
        <f t="shared" si="44"/>
        <v>ida e volta</v>
      </c>
      <c r="H400" s="13">
        <v>888.29</v>
      </c>
      <c r="I400" s="13">
        <f t="shared" si="46"/>
        <v>1698.29</v>
      </c>
      <c r="J400" s="27"/>
      <c r="K400" s="9"/>
      <c r="M400" s="30" t="s">
        <v>23</v>
      </c>
      <c r="N400" s="69">
        <v>43829</v>
      </c>
      <c r="O400" s="66" t="s">
        <v>91</v>
      </c>
      <c r="P400" s="66">
        <v>1</v>
      </c>
      <c r="Q400" s="60">
        <v>810</v>
      </c>
      <c r="R400" s="66">
        <v>1</v>
      </c>
      <c r="S400" s="66" t="str">
        <f t="shared" si="45"/>
        <v>ida e volta</v>
      </c>
      <c r="T400" s="60">
        <v>888.29</v>
      </c>
      <c r="U400" s="60">
        <f t="shared" si="47"/>
        <v>1698.29</v>
      </c>
      <c r="V400" s="129">
        <v>43817</v>
      </c>
      <c r="W400" s="60"/>
      <c r="X400" s="57"/>
      <c r="Y400" s="57"/>
      <c r="Z400" s="57"/>
      <c r="AA400" s="57"/>
      <c r="AB400" s="95">
        <v>405</v>
      </c>
      <c r="AC400" s="104"/>
      <c r="AD400" s="108"/>
      <c r="AE400" s="109"/>
      <c r="AF400" s="110"/>
    </row>
    <row r="401" spans="1:32">
      <c r="A401" s="12" t="s">
        <v>13</v>
      </c>
      <c r="B401" s="11">
        <v>43830</v>
      </c>
      <c r="C401" s="10"/>
      <c r="D401" s="10"/>
      <c r="E401" s="13">
        <v>0</v>
      </c>
      <c r="F401" s="10"/>
      <c r="G401" s="12" t="str">
        <f t="shared" si="44"/>
        <v>--</v>
      </c>
      <c r="H401" s="13">
        <v>0</v>
      </c>
      <c r="I401" s="13">
        <f t="shared" si="46"/>
        <v>0</v>
      </c>
      <c r="J401" s="27"/>
      <c r="K401" s="9"/>
      <c r="M401" s="30" t="s">
        <v>13</v>
      </c>
      <c r="N401" s="69">
        <v>43830</v>
      </c>
      <c r="O401" s="66"/>
      <c r="P401" s="66"/>
      <c r="Q401" s="60">
        <v>0</v>
      </c>
      <c r="R401" s="66"/>
      <c r="S401" s="66" t="str">
        <f t="shared" si="45"/>
        <v>--</v>
      </c>
      <c r="T401" s="60">
        <v>0</v>
      </c>
      <c r="U401" s="60">
        <f t="shared" si="47"/>
        <v>0</v>
      </c>
      <c r="V401" s="117"/>
      <c r="W401" s="60"/>
      <c r="X401" s="57"/>
      <c r="Y401" s="57"/>
      <c r="Z401" s="57"/>
      <c r="AA401" s="57"/>
      <c r="AB401" s="95"/>
      <c r="AC401" s="104"/>
      <c r="AD401" s="108"/>
      <c r="AE401" s="109"/>
      <c r="AF401" s="110"/>
    </row>
    <row r="402" spans="1:32">
      <c r="B402" s="25"/>
      <c r="D402">
        <f>SUM(D371:D401)</f>
        <v>19</v>
      </c>
      <c r="E402" s="28">
        <f>SUM(E371:E401)</f>
        <v>15390</v>
      </c>
      <c r="F402">
        <f>SUM(F371:F401)</f>
        <v>10</v>
      </c>
      <c r="H402" s="28">
        <f>SUM(H371:H401)</f>
        <v>9494.7900000000009</v>
      </c>
      <c r="I402" s="28">
        <f>SUM(I371:I401)</f>
        <v>24884.79</v>
      </c>
      <c r="N402" s="69"/>
      <c r="O402" s="66"/>
      <c r="P402" s="66">
        <f>SUM(P371:P401)</f>
        <v>19</v>
      </c>
      <c r="Q402" s="78">
        <f>SUM(Q371:Q401)</f>
        <v>15390</v>
      </c>
      <c r="R402" s="66">
        <f>SUM(R371:R401)</f>
        <v>10</v>
      </c>
      <c r="S402" s="66"/>
      <c r="T402" s="78">
        <f>SUM(T371:T401)</f>
        <v>9494.7900000000009</v>
      </c>
      <c r="U402" s="78">
        <f>SUM(U371:U401)</f>
        <v>24884.79</v>
      </c>
      <c r="V402" s="78"/>
      <c r="W402" s="65"/>
      <c r="X402" s="14"/>
      <c r="Y402" s="14"/>
      <c r="Z402" s="14"/>
      <c r="AA402" s="14"/>
      <c r="AB402" s="97"/>
      <c r="AC402" s="104"/>
      <c r="AD402" s="108"/>
      <c r="AE402" s="109"/>
      <c r="AF402" s="110"/>
    </row>
    <row r="403" spans="1:32">
      <c r="H403" s="25"/>
      <c r="N403" s="63"/>
      <c r="O403" s="63"/>
      <c r="P403" s="63"/>
      <c r="Q403" s="63"/>
      <c r="R403" s="63"/>
      <c r="S403" s="63"/>
      <c r="T403" s="64"/>
      <c r="U403" s="63"/>
      <c r="V403" s="63"/>
      <c r="W403" s="63"/>
      <c r="X403" s="61">
        <f>SUM(X4:X401)</f>
        <v>7695</v>
      </c>
      <c r="Y403" s="61">
        <f>SUM(Y4:Y401)</f>
        <v>15936.38</v>
      </c>
      <c r="Z403" s="61">
        <f>SUM(Z4:Z401)</f>
        <v>2522.2600000000002</v>
      </c>
      <c r="AA403" s="61">
        <f>SUM(AA4:AA401)</f>
        <v>1300</v>
      </c>
      <c r="AB403" s="94"/>
      <c r="AC403" s="104"/>
      <c r="AD403" s="108"/>
      <c r="AE403" s="109"/>
      <c r="AF403" s="110"/>
    </row>
    <row r="404" spans="1:32">
      <c r="H404" s="25"/>
      <c r="N404" s="63"/>
      <c r="O404" s="63"/>
      <c r="P404" s="63"/>
      <c r="Q404" s="63"/>
      <c r="R404" s="63"/>
      <c r="S404" s="63"/>
      <c r="T404" s="64"/>
      <c r="U404" s="63"/>
      <c r="V404" s="63"/>
      <c r="W404" s="63"/>
      <c r="X404" s="168">
        <f>X403+Y403</f>
        <v>23631.379999999997</v>
      </c>
      <c r="Y404" s="168"/>
      <c r="Z404" s="168">
        <f>Z403+AA403</f>
        <v>3822.26</v>
      </c>
      <c r="AA404" s="168"/>
      <c r="AB404" s="99">
        <f>SUM(AB4:AB403)</f>
        <v>36450</v>
      </c>
      <c r="AC404" s="107">
        <f>SUM(AC4:AC403)</f>
        <v>10935</v>
      </c>
      <c r="AD404" s="112">
        <v>5904.87</v>
      </c>
      <c r="AE404" s="114">
        <v>5904.88</v>
      </c>
      <c r="AF404" s="110"/>
    </row>
    <row r="405" spans="1:32" ht="14.1" customHeight="1" thickBot="1">
      <c r="H405" s="25"/>
      <c r="T405" s="25"/>
      <c r="X405" s="168" t="s">
        <v>199</v>
      </c>
      <c r="Y405" s="169"/>
      <c r="Z405" s="169" t="s">
        <v>200</v>
      </c>
      <c r="AA405" s="170"/>
      <c r="AB405" s="162" t="s">
        <v>199</v>
      </c>
      <c r="AC405" s="163"/>
      <c r="AD405" s="108"/>
      <c r="AE405" s="109"/>
      <c r="AF405" s="110"/>
    </row>
    <row r="406" spans="1:32" ht="12.95" customHeight="1" thickBot="1">
      <c r="H406" s="25"/>
      <c r="T406" s="25"/>
      <c r="X406" s="62"/>
      <c r="Y406" s="171">
        <f>X404-Z404</f>
        <v>19809.119999999995</v>
      </c>
      <c r="Z406" s="172"/>
      <c r="AA406" s="62"/>
      <c r="AB406" s="162">
        <f>AB404+AC404</f>
        <v>47385</v>
      </c>
      <c r="AC406" s="164"/>
      <c r="AD406" s="113">
        <v>316107.05</v>
      </c>
      <c r="AE406" s="115">
        <f>AE35+AE66+AE100+AE133+AE167+AE200+AE234+AE268+AE301+AE335+AE368+AE404</f>
        <v>316107.17</v>
      </c>
      <c r="AF406" s="111"/>
    </row>
    <row r="407" spans="1:32" ht="12.95" customHeight="1" thickBot="1">
      <c r="H407" s="25"/>
      <c r="I407" s="50"/>
      <c r="T407" s="25"/>
      <c r="U407" s="50"/>
      <c r="V407" s="50"/>
      <c r="W407" s="50"/>
      <c r="X407" s="50"/>
      <c r="Y407" s="166" t="s">
        <v>201</v>
      </c>
      <c r="Z407" s="167"/>
      <c r="AA407" s="50"/>
      <c r="AB407" s="89"/>
    </row>
    <row r="408" spans="1:32">
      <c r="H408" s="25"/>
      <c r="T408" s="25"/>
    </row>
    <row r="409" spans="1:32">
      <c r="G409" s="51"/>
      <c r="H409" s="51"/>
      <c r="I409" s="52"/>
      <c r="J409" s="51"/>
      <c r="S409" s="51"/>
      <c r="T409" s="51"/>
      <c r="U409" s="52"/>
      <c r="V409" s="52"/>
      <c r="W409" s="52"/>
      <c r="X409" s="52"/>
      <c r="Y409" s="52"/>
      <c r="Z409" s="52"/>
      <c r="AA409" s="52"/>
      <c r="AB409" s="53"/>
    </row>
  </sheetData>
  <mergeCells count="10">
    <mergeCell ref="AD2:AF2"/>
    <mergeCell ref="AB405:AC405"/>
    <mergeCell ref="AB406:AC406"/>
    <mergeCell ref="N1:AA1"/>
    <mergeCell ref="Y407:Z407"/>
    <mergeCell ref="X404:Y404"/>
    <mergeCell ref="X405:Y405"/>
    <mergeCell ref="Z404:AA404"/>
    <mergeCell ref="Z405:AA405"/>
    <mergeCell ref="Y406:Z406"/>
  </mergeCells>
  <conditionalFormatting sqref="C4:C32 C34 C39:C65 C69:C99">
    <cfRule type="expression" dxfId="59" priority="163">
      <formula>J4&gt;1/1/2015</formula>
    </cfRule>
    <cfRule type="notContainsBlanks" dxfId="58" priority="164">
      <formula>LEN(TRIM(C4))&gt;0</formula>
    </cfRule>
  </conditionalFormatting>
  <conditionalFormatting sqref="C4:C32 C34 C39:C65 C69:C99">
    <cfRule type="expression" dxfId="57" priority="161">
      <formula>J4&gt;1/1/2016</formula>
    </cfRule>
    <cfRule type="notContainsBlanks" dxfId="56" priority="162">
      <formula>LEN(TRIM(C4))&gt;0</formula>
    </cfRule>
  </conditionalFormatting>
  <conditionalFormatting sqref="C38">
    <cfRule type="expression" dxfId="55" priority="159">
      <formula>J38&gt;1/1/2015</formula>
    </cfRule>
    <cfRule type="notContainsBlanks" dxfId="54" priority="160">
      <formula>LEN(TRIM(C38))&gt;0</formula>
    </cfRule>
  </conditionalFormatting>
  <conditionalFormatting sqref="C38">
    <cfRule type="expression" dxfId="53" priority="157">
      <formula>J38&gt;1/1/2016</formula>
    </cfRule>
    <cfRule type="notContainsBlanks" dxfId="52" priority="158">
      <formula>LEN(TRIM(C38))&gt;0</formula>
    </cfRule>
  </conditionalFormatting>
  <conditionalFormatting sqref="C33">
    <cfRule type="expression" dxfId="51" priority="155">
      <formula>J33&gt;1/1/2015</formula>
    </cfRule>
    <cfRule type="notContainsBlanks" dxfId="50" priority="156">
      <formula>LEN(TRIM(C33))&gt;0</formula>
    </cfRule>
  </conditionalFormatting>
  <conditionalFormatting sqref="C33">
    <cfRule type="expression" dxfId="49" priority="153">
      <formula>J33&gt;1/1/2016</formula>
    </cfRule>
    <cfRule type="notContainsBlanks" dxfId="48" priority="154">
      <formula>LEN(TRIM(C33))&gt;0</formula>
    </cfRule>
  </conditionalFormatting>
  <conditionalFormatting sqref="C136:C166">
    <cfRule type="expression" dxfId="47" priority="131">
      <formula>J136&gt;1/1/2015</formula>
    </cfRule>
    <cfRule type="notContainsBlanks" dxfId="46" priority="132">
      <formula>LEN(TRIM(C136))&gt;0</formula>
    </cfRule>
  </conditionalFormatting>
  <conditionalFormatting sqref="C136:C166">
    <cfRule type="expression" dxfId="45" priority="129">
      <formula>J136&gt;1/1/2016</formula>
    </cfRule>
    <cfRule type="notContainsBlanks" dxfId="44" priority="130">
      <formula>LEN(TRIM(C136))&gt;0</formula>
    </cfRule>
  </conditionalFormatting>
  <conditionalFormatting sqref="C103:C132">
    <cfRule type="expression" dxfId="43" priority="139">
      <formula>J103&gt;1/1/2015</formula>
    </cfRule>
    <cfRule type="notContainsBlanks" dxfId="42" priority="140">
      <formula>LEN(TRIM(C103))&gt;0</formula>
    </cfRule>
  </conditionalFormatting>
  <conditionalFormatting sqref="C103:C132">
    <cfRule type="expression" dxfId="41" priority="137">
      <formula>J103&gt;1/1/2016</formula>
    </cfRule>
    <cfRule type="notContainsBlanks" dxfId="40" priority="138">
      <formula>LEN(TRIM(C103))&gt;0</formula>
    </cfRule>
  </conditionalFormatting>
  <conditionalFormatting sqref="C170:C199">
    <cfRule type="expression" dxfId="39" priority="123">
      <formula>J170&gt;1/1/2015</formula>
    </cfRule>
    <cfRule type="notContainsBlanks" dxfId="38" priority="124">
      <formula>LEN(TRIM(C170))&gt;0</formula>
    </cfRule>
  </conditionalFormatting>
  <conditionalFormatting sqref="C170:C199">
    <cfRule type="expression" dxfId="37" priority="121">
      <formula>J170&gt;1/1/2016</formula>
    </cfRule>
    <cfRule type="notContainsBlanks" dxfId="36" priority="122">
      <formula>LEN(TRIM(C170))&gt;0</formula>
    </cfRule>
  </conditionalFormatting>
  <conditionalFormatting sqref="C203:C233">
    <cfRule type="expression" dxfId="35" priority="115">
      <formula>J203&gt;1/1/2015</formula>
    </cfRule>
    <cfRule type="notContainsBlanks" dxfId="34" priority="116">
      <formula>LEN(TRIM(C203))&gt;0</formula>
    </cfRule>
  </conditionalFormatting>
  <conditionalFormatting sqref="C203:C233">
    <cfRule type="expression" dxfId="33" priority="113">
      <formula>J203&gt;1/1/2016</formula>
    </cfRule>
    <cfRule type="notContainsBlanks" dxfId="32" priority="114">
      <formula>LEN(TRIM(C203))&gt;0</formula>
    </cfRule>
  </conditionalFormatting>
  <conditionalFormatting sqref="C237:C267">
    <cfRule type="expression" dxfId="31" priority="111">
      <formula>J237&gt;1/1/2015</formula>
    </cfRule>
    <cfRule type="notContainsBlanks" dxfId="30" priority="112">
      <formula>LEN(TRIM(C237))&gt;0</formula>
    </cfRule>
  </conditionalFormatting>
  <conditionalFormatting sqref="C237:C267">
    <cfRule type="expression" dxfId="29" priority="109">
      <formula>J237&gt;1/1/2016</formula>
    </cfRule>
    <cfRule type="notContainsBlanks" dxfId="28" priority="110">
      <formula>LEN(TRIM(C237))&gt;0</formula>
    </cfRule>
  </conditionalFormatting>
  <conditionalFormatting sqref="C375">
    <cfRule type="expression" dxfId="27" priority="1">
      <formula>J375&gt;1/1/2016</formula>
    </cfRule>
    <cfRule type="notContainsBlanks" dxfId="26" priority="2">
      <formula>LEN(TRIM(C375))&gt;0</formula>
    </cfRule>
  </conditionalFormatting>
  <conditionalFormatting sqref="C271:C300">
    <cfRule type="expression" dxfId="25" priority="47">
      <formula>J271&gt;1/1/2015</formula>
    </cfRule>
    <cfRule type="notContainsBlanks" dxfId="24" priority="48">
      <formula>LEN(TRIM(C271))&gt;0</formula>
    </cfRule>
  </conditionalFormatting>
  <conditionalFormatting sqref="C271:C300">
    <cfRule type="expression" dxfId="23" priority="45">
      <formula>J271&gt;1/1/2016</formula>
    </cfRule>
    <cfRule type="notContainsBlanks" dxfId="22" priority="46">
      <formula>LEN(TRIM(C271))&gt;0</formula>
    </cfRule>
  </conditionalFormatting>
  <conditionalFormatting sqref="C304:C334">
    <cfRule type="expression" dxfId="21" priority="39">
      <formula>J304&gt;1/1/2015</formula>
    </cfRule>
    <cfRule type="notContainsBlanks" dxfId="20" priority="40">
      <formula>LEN(TRIM(C304))&gt;0</formula>
    </cfRule>
  </conditionalFormatting>
  <conditionalFormatting sqref="C304:C334">
    <cfRule type="expression" dxfId="19" priority="37">
      <formula>J304&gt;1/1/2016</formula>
    </cfRule>
    <cfRule type="notContainsBlanks" dxfId="18" priority="38">
      <formula>LEN(TRIM(C304))&gt;0</formula>
    </cfRule>
  </conditionalFormatting>
  <conditionalFormatting sqref="C338:C364 C366:C367">
    <cfRule type="expression" dxfId="17" priority="23">
      <formula>J338&gt;1/1/2015</formula>
    </cfRule>
    <cfRule type="notContainsBlanks" dxfId="16" priority="24">
      <formula>LEN(TRIM(C338))&gt;0</formula>
    </cfRule>
  </conditionalFormatting>
  <conditionalFormatting sqref="C338:C364 C366:C367">
    <cfRule type="expression" dxfId="15" priority="21">
      <formula>J338&gt;1/1/2016</formula>
    </cfRule>
    <cfRule type="notContainsBlanks" dxfId="14" priority="22">
      <formula>LEN(TRIM(C338))&gt;0</formula>
    </cfRule>
  </conditionalFormatting>
  <conditionalFormatting sqref="C365">
    <cfRule type="expression" dxfId="13" priority="19">
      <formula>J365&gt;1/1/2015</formula>
    </cfRule>
    <cfRule type="notContainsBlanks" dxfId="12" priority="20">
      <formula>LEN(TRIM(C365))&gt;0</formula>
    </cfRule>
  </conditionalFormatting>
  <conditionalFormatting sqref="C365">
    <cfRule type="expression" dxfId="11" priority="17">
      <formula>J365&gt;1/1/2016</formula>
    </cfRule>
    <cfRule type="notContainsBlanks" dxfId="10" priority="18">
      <formula>LEN(TRIM(C365))&gt;0</formula>
    </cfRule>
  </conditionalFormatting>
  <conditionalFormatting sqref="C371:C374 C376:C401">
    <cfRule type="expression" dxfId="9" priority="7">
      <formula>J371&gt;1/1/2015</formula>
    </cfRule>
    <cfRule type="notContainsBlanks" dxfId="8" priority="8">
      <formula>LEN(TRIM(C371))&gt;0</formula>
    </cfRule>
  </conditionalFormatting>
  <conditionalFormatting sqref="C371:C374 C376:C401">
    <cfRule type="expression" dxfId="7" priority="5">
      <formula>J371&gt;1/1/2016</formula>
    </cfRule>
    <cfRule type="notContainsBlanks" dxfId="6" priority="6">
      <formula>LEN(TRIM(C371))&gt;0</formula>
    </cfRule>
  </conditionalFormatting>
  <conditionalFormatting sqref="C375">
    <cfRule type="expression" dxfId="5" priority="3">
      <formula>J375&gt;1/1/2015</formula>
    </cfRule>
    <cfRule type="notContainsBlanks" dxfId="4" priority="4">
      <formula>LEN(TRIM(C375))&gt;0</formula>
    </cfRule>
  </conditionalFormatting>
  <conditionalFormatting sqref="O247 O9 O40 O71:O74 O109 O254 O261 O178 O209 O216 O367 O377:O378 O16 O23 O30 O47 O61 O78 O85 O92:O93 O99 O115:O116 O122:O123 O185 O189 O192 O199 O223 O230 O385 O391:O392 O398:O399 O401 O140 O147 O161 O154 O166 O277:O278 O284:O285 O291:O292 O322:O323 O329:O330 O352:O354 O360:O361 O130 O136 O171 O240 O271 O315:O316 O339 O371 O4">
    <cfRule type="expression" dxfId="3" priority="199">
      <formula>#REF!&gt;1/1/2015</formula>
    </cfRule>
    <cfRule type="notContainsBlanks" dxfId="2" priority="200">
      <formula>LEN(TRIM(O4))&gt;0</formula>
    </cfRule>
  </conditionalFormatting>
  <conditionalFormatting sqref="O247 O9 O40 O71:O74 O109 O254 O261 O178 O209 O216 O367 O377:O378 O16 O23 O30 O47 O61 O78 O85 O92:O93 O99 O115:O116 O122:O123 O185 O189 O192 O199 O223 O230 O385 O391:O392 O398:O399 O401 O140 O147 O161 O154 O166 O277:O278 O284:O285 O291:O292 O322:O323 O329:O330 O352:O354 O360:O361 O130 O136 O171 O240 O271 O315:O316 O339 O371 O4">
    <cfRule type="expression" dxfId="1" priority="289">
      <formula>#REF!&gt;1/1/2016</formula>
    </cfRule>
    <cfRule type="notContainsBlanks" dxfId="0" priority="290">
      <formula>LEN(TRIM(O4))&gt;0</formula>
    </cfRule>
  </conditionalFormatting>
  <pageMargins left="0" right="0" top="7.874015748031496E-2" bottom="0" header="0" footer="0"/>
  <pageSetup paperSize="9" scale="55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840855A318D4DA7EF2B7B8FCC82BD" ma:contentTypeVersion="20" ma:contentTypeDescription="Crie um novo documento." ma:contentTypeScope="" ma:versionID="a6402e3d5bbbf39215e53c5f8953cfdb">
  <xsd:schema xmlns:xsd="http://www.w3.org/2001/XMLSchema" xmlns:xs="http://www.w3.org/2001/XMLSchema" xmlns:p="http://schemas.microsoft.com/office/2006/metadata/properties" xmlns:ns2="9cbc7065-cdb1-4b30-9dde-ac9b1a07b2eb" xmlns:ns3="efea972e-d8c3-404d-936d-2027315786f0" targetNamespace="http://schemas.microsoft.com/office/2006/metadata/properties" ma:root="true" ma:fieldsID="229f5d0ad215638df4a8a1e169dcdeaa" ns2:_="" ns3:_="">
    <xsd:import namespace="9cbc7065-cdb1-4b30-9dde-ac9b1a07b2eb"/>
    <xsd:import namespace="efea972e-d8c3-404d-936d-2027315786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c7065-cdb1-4b30-9dde-ac9b1a07b2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ba802d2-a9f6-477e-a76d-37dd86360b12}" ma:internalName="TaxCatchAll" ma:showField="CatchAllData" ma:web="9cbc7065-cdb1-4b30-9dde-ac9b1a07b2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a972e-d8c3-404d-936d-202731578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Data" ma:index="22" nillable="true" ma:displayName="Data" ma:format="DateTime" ma:internalName="Dat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b1bfc3e6-9f78-42b7-ab6c-4681478e41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fea972e-d8c3-404d-936d-2027315786f0" xsi:nil="true"/>
    <TaxCatchAll xmlns="9cbc7065-cdb1-4b30-9dde-ac9b1a07b2eb" xsi:nil="true"/>
    <Data xmlns="efea972e-d8c3-404d-936d-2027315786f0" xsi:nil="true"/>
    <lcf76f155ced4ddcb4097134ff3c332f xmlns="efea972e-d8c3-404d-936d-2027315786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6338C4-A359-4331-BB37-CD28096E1256}"/>
</file>

<file path=customXml/itemProps2.xml><?xml version="1.0" encoding="utf-8"?>
<ds:datastoreItem xmlns:ds="http://schemas.openxmlformats.org/officeDocument/2006/customXml" ds:itemID="{CF42AD1F-9D3F-4005-8116-C8416BDCE907}"/>
</file>

<file path=customXml/itemProps3.xml><?xml version="1.0" encoding="utf-8"?>
<ds:datastoreItem xmlns:ds="http://schemas.openxmlformats.org/officeDocument/2006/customXml" ds:itemID="{3DD98E5C-273C-44C6-9057-96CC9A290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Henrique Vianna da Silva Godoy</dc:creator>
  <cp:keywords/>
  <dc:description/>
  <cp:lastModifiedBy>Renata Aparecida Pitana Braga Vasquez</cp:lastModifiedBy>
  <cp:revision/>
  <dcterms:created xsi:type="dcterms:W3CDTF">2022-06-20T17:46:28Z</dcterms:created>
  <dcterms:modified xsi:type="dcterms:W3CDTF">2024-07-26T17:05:06Z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0x010100A4F840855A318D4DA7EF2B7B8FCC82BD</vt:lpwstr>
  </property>
</Properties>
</file>