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ina.Veglione\Downloads\"/>
    </mc:Choice>
  </mc:AlternateContent>
  <bookViews>
    <workbookView xWindow="0" yWindow="0" windowWidth="23040" windowHeight="9264"/>
  </bookViews>
  <sheets>
    <sheet name="CARLOS PALLADINI-CEP" sheetId="1" r:id="rId1"/>
  </sheets>
  <externalReferences>
    <externalReference r:id="rId2"/>
  </externalReferences>
  <definedNames>
    <definedName name="_xlnm.Print_Area" localSheetId="0">'CARLOS PALLADINI-CEP'!$A$1:$T$56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0" i="1" l="1"/>
  <c r="U34" i="1"/>
  <c r="U33" i="1"/>
  <c r="U32" i="1"/>
  <c r="U15" i="1"/>
  <c r="T52" i="1"/>
  <c r="S52" i="1"/>
  <c r="U52" i="1" l="1"/>
  <c r="R14" i="1"/>
  <c r="R50" i="1" l="1"/>
  <c r="R15" i="1"/>
  <c r="R27" i="1"/>
  <c r="R30" i="1" s="1"/>
  <c r="R33" i="1"/>
  <c r="R34" i="1" l="1"/>
  <c r="R52" i="1" s="1"/>
  <c r="D34" i="1"/>
  <c r="G5" i="1"/>
  <c r="I5" i="1"/>
  <c r="G6" i="1"/>
  <c r="I6" i="1"/>
  <c r="G7" i="1"/>
  <c r="I7" i="1"/>
  <c r="G8" i="1"/>
  <c r="H8" i="1"/>
  <c r="G9" i="1"/>
  <c r="I9" i="1"/>
  <c r="G10" i="1"/>
  <c r="I10" i="1"/>
  <c r="G11" i="1"/>
  <c r="I11" i="1"/>
  <c r="G12" i="1"/>
  <c r="I12" i="1"/>
  <c r="G13" i="1"/>
  <c r="H13" i="1"/>
  <c r="I13" i="1" s="1"/>
  <c r="G14" i="1"/>
  <c r="H14" i="1"/>
  <c r="I14" i="1" s="1"/>
  <c r="F15" i="1"/>
  <c r="H15" i="1" l="1"/>
  <c r="I8" i="1"/>
  <c r="I15" i="1" s="1"/>
  <c r="P23" i="1" l="1"/>
  <c r="F50" i="1" l="1"/>
  <c r="D50" i="1"/>
  <c r="P49" i="1"/>
  <c r="G49" i="1"/>
  <c r="O49" i="1"/>
  <c r="P48" i="1"/>
  <c r="G48" i="1"/>
  <c r="O48" i="1"/>
  <c r="H47" i="1"/>
  <c r="P47" i="1" s="1"/>
  <c r="G47" i="1"/>
  <c r="O47" i="1"/>
  <c r="P46" i="1"/>
  <c r="G46" i="1"/>
  <c r="O46" i="1"/>
  <c r="P45" i="1"/>
  <c r="G45" i="1"/>
  <c r="O45" i="1"/>
  <c r="G44" i="1"/>
  <c r="H43" i="1"/>
  <c r="G43" i="1"/>
  <c r="G42" i="1"/>
  <c r="H41" i="1"/>
  <c r="G41" i="1"/>
  <c r="G40" i="1"/>
  <c r="G39" i="1"/>
  <c r="F34" i="1"/>
  <c r="H33" i="1"/>
  <c r="G32" i="1"/>
  <c r="H31" i="1"/>
  <c r="P31" i="1" s="1"/>
  <c r="G31" i="1"/>
  <c r="O31" i="1"/>
  <c r="G30" i="1"/>
  <c r="H29" i="1"/>
  <c r="G29" i="1"/>
  <c r="H28" i="1"/>
  <c r="P28" i="1" s="1"/>
  <c r="G28" i="1"/>
  <c r="O28" i="1"/>
  <c r="G27" i="1"/>
  <c r="H26" i="1"/>
  <c r="G26" i="1"/>
  <c r="G25" i="1"/>
  <c r="H24" i="1"/>
  <c r="G24" i="1"/>
  <c r="G23" i="1"/>
  <c r="H22" i="1"/>
  <c r="G22" i="1"/>
  <c r="G21" i="1"/>
  <c r="H20" i="1"/>
  <c r="G20" i="1"/>
  <c r="D15" i="1"/>
  <c r="P11" i="1"/>
  <c r="O11" i="1"/>
  <c r="P9" i="1"/>
  <c r="O9" i="1"/>
  <c r="O34" i="1" l="1"/>
  <c r="O15" i="1"/>
  <c r="O50" i="1"/>
  <c r="I26" i="1"/>
  <c r="I23" i="1"/>
  <c r="O23" i="1"/>
  <c r="I31" i="1"/>
  <c r="I44" i="1"/>
  <c r="I42" i="1"/>
  <c r="I40" i="1"/>
  <c r="I39" i="1"/>
  <c r="I41" i="1"/>
  <c r="I47" i="1"/>
  <c r="I46" i="1"/>
  <c r="I49" i="1"/>
  <c r="I29" i="1"/>
  <c r="I21" i="1"/>
  <c r="I32" i="1"/>
  <c r="E34" i="1"/>
  <c r="I45" i="1"/>
  <c r="I28" i="1"/>
  <c r="I30" i="1"/>
  <c r="I20" i="1"/>
  <c r="I48" i="1"/>
  <c r="I22" i="1"/>
  <c r="I27" i="1"/>
  <c r="I33" i="1"/>
  <c r="I43" i="1"/>
  <c r="H34" i="1"/>
  <c r="I25" i="1"/>
  <c r="E50" i="1"/>
  <c r="H50" i="1"/>
  <c r="O52" i="1" l="1"/>
  <c r="I50" i="1"/>
  <c r="I34" i="1"/>
</calcChain>
</file>

<file path=xl/comments1.xml><?xml version="1.0" encoding="utf-8"?>
<comments xmlns="http://schemas.openxmlformats.org/spreadsheetml/2006/main">
  <authors>
    <author/>
  </authors>
  <commentList>
    <comment ref="B23" authorId="0" shapeId="0">
      <text>
        <r>
          <rPr>
            <sz val="11"/>
            <color theme="1"/>
            <rFont val="Arial"/>
            <family val="2"/>
          </rPr>
          <t>======
ID#AAAAJN_vUj0
Renata Aparecida Pitana Braga Vasquez    (2020-03-19 18:40:53)
ausente - descontar</t>
        </r>
      </text>
    </comment>
    <comment ref="H23" authorId="0" shapeId="0">
      <text>
        <r>
          <rPr>
            <sz val="11"/>
            <color theme="1"/>
            <rFont val="Arial"/>
            <family val="2"/>
          </rPr>
          <t>======
ID#AAAAJN_vUiI
Renata Aparecida Pitana Braga Vasquez    (2020-03-19 18:40:53)
descontado</t>
        </r>
      </text>
    </comment>
    <comment ref="H30" authorId="0" shapeId="0">
      <text>
        <r>
          <rPr>
            <sz val="11"/>
            <color theme="1"/>
            <rFont val="Arial"/>
            <family val="2"/>
          </rPr>
          <t>======
ID#AAAAJN_vUi8
Renata Aparecida Pitana Braga Vasquez    (2020-03-19 18:40:53)
descontar</t>
        </r>
      </text>
    </comment>
    <comment ref="B44" authorId="0" shapeId="0">
      <text>
        <r>
          <rPr>
            <sz val="11"/>
            <color theme="1"/>
            <rFont val="Arial"/>
            <family val="2"/>
          </rPr>
          <t>======
ID#AAAAJN_vUl4
Renata Aparecida Pitana Braga Vasquez    (2020-03-19 18:40:53)
CANCELADA - DESCONTAR</t>
        </r>
      </text>
    </comment>
  </commentList>
</comments>
</file>

<file path=xl/sharedStrings.xml><?xml version="1.0" encoding="utf-8"?>
<sst xmlns="http://schemas.openxmlformats.org/spreadsheetml/2006/main" count="229" uniqueCount="86">
  <si>
    <t>CARLOS ALBERTO PALLADINI FILHO - TITULAR</t>
  </si>
  <si>
    <t>Valores a devolver</t>
  </si>
  <si>
    <t>Diária</t>
  </si>
  <si>
    <t>Deslocamento</t>
  </si>
  <si>
    <t>Motivo</t>
  </si>
  <si>
    <t>D.SEMANA</t>
  </si>
  <si>
    <t>JANEIRO</t>
  </si>
  <si>
    <t>ATIVIDADE</t>
  </si>
  <si>
    <t>Qt</t>
  </si>
  <si>
    <t xml:space="preserve"> Diária </t>
  </si>
  <si>
    <t xml:space="preserve"> Deslocamentos </t>
  </si>
  <si>
    <t xml:space="preserve"> Total </t>
  </si>
  <si>
    <t>DATA PAGTO</t>
  </si>
  <si>
    <t>OBSERVAÇÃO</t>
  </si>
  <si>
    <t xml:space="preserve">Convocação </t>
  </si>
  <si>
    <t>Lista</t>
  </si>
  <si>
    <t>OS</t>
  </si>
  <si>
    <t>diária a devolver pois não há comprovante de pernoite
Item 9.3.2 do acordão 1121/2021</t>
  </si>
  <si>
    <t>segunda-feira</t>
  </si>
  <si>
    <t>21º REUNIAO ORD COMISSAO PARLAMENTAR - CONV SGO 001/2020</t>
  </si>
  <si>
    <t>ok</t>
  </si>
  <si>
    <t>sim</t>
  </si>
  <si>
    <t>quinta-feira</t>
  </si>
  <si>
    <t>REUNIAO COMISSAO UIA 2020</t>
  </si>
  <si>
    <t>22º REUNIAO ORD COM PATRIMONIO CULTURAL - CONV SGO 18/2020</t>
  </si>
  <si>
    <t>sexta-feira</t>
  </si>
  <si>
    <t>24º REUNIAO ORD COM EXERC PROFISSIONAL - CONV SGO 21/2020</t>
  </si>
  <si>
    <t>REUNIAO COMISSAO PARLAMENTAR</t>
  </si>
  <si>
    <t>não teve convocação</t>
  </si>
  <si>
    <t>quarta-feira</t>
  </si>
  <si>
    <t>REUNIAO - CONV SGO 26/2020</t>
  </si>
  <si>
    <t>sim data errada</t>
  </si>
  <si>
    <t>19º REUNIAO EXTRA COM PARLAMENTAR - SGO 40/2020</t>
  </si>
  <si>
    <t>1º REUNIAO PLENARIA ORDINARIA - CONV SGO 36/2020</t>
  </si>
  <si>
    <t>REUNIAO - CONV SGO 27/2020</t>
  </si>
  <si>
    <t>total a devolver</t>
  </si>
  <si>
    <t>FEVEREIRO</t>
  </si>
  <si>
    <t>terça-feira</t>
  </si>
  <si>
    <t>2º REUNIAO ORD UIA 2020 - CONV SGO 42/2020</t>
  </si>
  <si>
    <t>cheque 850443 Ok</t>
  </si>
  <si>
    <t>22º REUNIAO ORD COMISSAO PARLAMENTAR - CONV SGO 43/2020</t>
  </si>
  <si>
    <t>cheque 850443 ok</t>
  </si>
  <si>
    <t>25º REUNIAO ORD COM EXERC PROFISSIONAL - CONV SGO 46/2020</t>
  </si>
  <si>
    <t>1º REUNIAO ORD COM SEDE -CONV SGO 52/2020</t>
  </si>
  <si>
    <t>cheque 850444</t>
  </si>
  <si>
    <t>não compareceu</t>
  </si>
  <si>
    <t>26º REUNIAO ORD COM EXERC PROFISSIONAL - CONV SGO 62/2020</t>
  </si>
  <si>
    <t>descontado 14/02</t>
  </si>
  <si>
    <t>23º REUNIAO ORD COM PATRIMONIO CULTURAL - CONV SGO 65/2020</t>
  </si>
  <si>
    <t>cheque 850443</t>
  </si>
  <si>
    <t xml:space="preserve">Comissão de Exercício Profissional (CEP) Extraordinária </t>
  </si>
  <si>
    <t>não teve reunião, descontado 12/02</t>
  </si>
  <si>
    <t>20º REUNIAO EXTRA COM PARLAMENTAR - SGO 71/2020</t>
  </si>
  <si>
    <t xml:space="preserve"> Comissão de Exercício Profissional (CEP) ordinária </t>
  </si>
  <si>
    <t>Reuniao SEDE / REUNIAO - CONV SGO 55/2020</t>
  </si>
  <si>
    <t>2º REUNIAO PLENARIA ORD - CONV SGO 070/2020</t>
  </si>
  <si>
    <t>UIA 2020 (extraordinária)</t>
  </si>
  <si>
    <t>Comissão de Patrimônio Cultural / REUNIAO - CONV SGO 55/2020/VIAGEM RIB. PRETO - CONV SGO 87/2020</t>
  </si>
  <si>
    <t>Reuniao SEDE/ REUNIAO-CONV SGO 55/2020</t>
  </si>
  <si>
    <t>MARÇO</t>
  </si>
  <si>
    <t>27º REUNIAO ORD COM EXERC PROFISSIONAL - CONV SGO 100/2020</t>
  </si>
  <si>
    <t>cheque 850447 OK</t>
  </si>
  <si>
    <t>23º REUNIAO ORD COMISSAO PARLAMENTAR - CONV SGO 108/2020</t>
  </si>
  <si>
    <t>cheque 850447 ok</t>
  </si>
  <si>
    <t>28º REUNIAO ORD COM EXERC PROFISSIONAL - CONV SGO 113/2020</t>
  </si>
  <si>
    <t>24º REUNIAO ORD COM PATRIMONIO CULTURAL - CONV SGO 122/2020</t>
  </si>
  <si>
    <t>cheque 850447</t>
  </si>
  <si>
    <t>3º REUNIAO ORD UIA 2020 - CONV SGO 127/2020</t>
  </si>
  <si>
    <t>2º REUNIAO ORD COM SEDES-CONV SGO 126/2020</t>
  </si>
  <si>
    <t>Cancelada descontado 10/03</t>
  </si>
  <si>
    <t>Reunião extra Comissão de exercicio profissional</t>
  </si>
  <si>
    <t>Cancelada devido a Pandemia COVID21</t>
  </si>
  <si>
    <t>Reunião Comissão Parlamentar</t>
  </si>
  <si>
    <t>Cancelada devido a Pandemia COVID23</t>
  </si>
  <si>
    <t>Cancelada devido a Pandemia COVID22</t>
  </si>
  <si>
    <t>Reunião Ord Comissão de exercicio profissional</t>
  </si>
  <si>
    <t>Cancelada devido a Pandemia COVID24</t>
  </si>
  <si>
    <t>Reunião Plenária</t>
  </si>
  <si>
    <t>Cancelada devido a Pandemia COVID25</t>
  </si>
  <si>
    <t>Seminário UIA 2020</t>
  </si>
  <si>
    <t>Cancelada devido a Pandemia COVID27</t>
  </si>
  <si>
    <t>Total a devolver referente 2020</t>
  </si>
  <si>
    <t>Siscont</t>
  </si>
  <si>
    <t xml:space="preserve">Portal </t>
  </si>
  <si>
    <t xml:space="preserve">Planilha (soma pagamentos Mensais) </t>
  </si>
  <si>
    <t>Parte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</si>
</sst>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R$&quot;\ #,##0.00;\-&quot;R$&quot;\ #,##0.00"/>
    <numFmt numFmtId="8" formatCode="&quot;R$&quot;\ #,##0.00;[Red]\-&quot;R$&quot;\ #,##0.00"/>
    <numFmt numFmtId="164" formatCode="_-&quot;R$&quot;\ * #,##0.00_-;\-&quot;R$&quot;\ * #,##0.00_-;_-&quot;R$&quot;\ * &quot;-&quot;??_-;_-@"/>
    <numFmt numFmtId="165" formatCode="&quot;R$&quot;\ #,##0.00"/>
  </numFmts>
  <fonts count="9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theme="5"/>
        <bgColor theme="5"/>
      </patternFill>
    </fill>
    <fill>
      <patternFill patternType="solid">
        <fgColor rgb="FFFF0000"/>
        <bgColor rgb="FFFF0000"/>
      </patternFill>
    </fill>
    <fill>
      <patternFill patternType="solid">
        <fgColor rgb="FFBDD6EE"/>
        <bgColor rgb="FFBDD6EE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theme="5"/>
      </patternFill>
    </fill>
    <fill>
      <patternFill patternType="solid">
        <fgColor rgb="FFED7D31"/>
        <bgColor theme="5"/>
      </patternFill>
    </fill>
    <fill>
      <patternFill patternType="solid">
        <fgColor rgb="FFED7D3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E6EC96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/>
    <xf numFmtId="0" fontId="6" fillId="0" borderId="1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6" fillId="0" borderId="1" xfId="0" applyFont="1" applyBorder="1"/>
    <xf numFmtId="0" fontId="1" fillId="0" borderId="1" xfId="0" applyFont="1" applyBorder="1"/>
    <xf numFmtId="2" fontId="5" fillId="13" borderId="0" xfId="0" applyNumberFormat="1" applyFont="1" applyFill="1"/>
    <xf numFmtId="165" fontId="7" fillId="13" borderId="0" xfId="0" applyNumberFormat="1" applyFont="1" applyFill="1" applyAlignment="1">
      <alignment horizontal="center" vertical="center"/>
    </xf>
    <xf numFmtId="0" fontId="5" fillId="13" borderId="0" xfId="0" applyFont="1" applyFill="1" applyAlignment="1">
      <alignment horizontal="center" wrapText="1"/>
    </xf>
    <xf numFmtId="0" fontId="1" fillId="0" borderId="0" xfId="0" applyFont="1"/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center"/>
    </xf>
    <xf numFmtId="8" fontId="1" fillId="0" borderId="0" xfId="0" applyNumberFormat="1" applyFont="1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/>
    <xf numFmtId="2" fontId="1" fillId="0" borderId="1" xfId="0" applyNumberFormat="1" applyFont="1" applyBorder="1"/>
    <xf numFmtId="14" fontId="1" fillId="0" borderId="0" xfId="0" applyNumberFormat="1" applyFont="1"/>
    <xf numFmtId="7" fontId="1" fillId="0" borderId="0" xfId="0" applyNumberFormat="1" applyFont="1"/>
    <xf numFmtId="14" fontId="1" fillId="2" borderId="1" xfId="0" applyNumberFormat="1" applyFont="1" applyFill="1" applyBorder="1"/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4" borderId="1" xfId="0" applyFont="1" applyFill="1" applyBorder="1"/>
    <xf numFmtId="14" fontId="1" fillId="4" borderId="1" xfId="0" applyNumberFormat="1" applyFont="1" applyFill="1" applyBorder="1"/>
    <xf numFmtId="2" fontId="1" fillId="5" borderId="1" xfId="0" applyNumberFormat="1" applyFont="1" applyFill="1" applyBorder="1"/>
    <xf numFmtId="2" fontId="1" fillId="4" borderId="1" xfId="0" applyNumberFormat="1" applyFont="1" applyFill="1" applyBorder="1"/>
    <xf numFmtId="14" fontId="1" fillId="6" borderId="1" xfId="0" applyNumberFormat="1" applyFont="1" applyFill="1" applyBorder="1"/>
    <xf numFmtId="0" fontId="1" fillId="6" borderId="1" xfId="0" applyFont="1" applyFill="1" applyBorder="1"/>
    <xf numFmtId="2" fontId="1" fillId="6" borderId="1" xfId="0" applyNumberFormat="1" applyFont="1" applyFill="1" applyBorder="1"/>
    <xf numFmtId="0" fontId="1" fillId="3" borderId="1" xfId="0" applyFont="1" applyFill="1" applyBorder="1"/>
    <xf numFmtId="164" fontId="1" fillId="0" borderId="1" xfId="0" applyNumberFormat="1" applyFont="1" applyBorder="1"/>
    <xf numFmtId="164" fontId="1" fillId="0" borderId="0" xfId="0" applyNumberFormat="1" applyFont="1"/>
    <xf numFmtId="0" fontId="1" fillId="5" borderId="1" xfId="0" applyFont="1" applyFill="1" applyBorder="1"/>
    <xf numFmtId="14" fontId="1" fillId="5" borderId="1" xfId="0" applyNumberFormat="1" applyFont="1" applyFill="1" applyBorder="1"/>
    <xf numFmtId="0" fontId="1" fillId="8" borderId="1" xfId="0" applyFont="1" applyFill="1" applyBorder="1"/>
    <xf numFmtId="2" fontId="1" fillId="0" borderId="2" xfId="0" applyNumberFormat="1" applyFont="1" applyBorder="1"/>
    <xf numFmtId="0" fontId="1" fillId="0" borderId="2" xfId="0" applyFont="1" applyBorder="1"/>
    <xf numFmtId="0" fontId="1" fillId="15" borderId="1" xfId="0" applyFont="1" applyFill="1" applyBorder="1"/>
    <xf numFmtId="2" fontId="5" fillId="17" borderId="8" xfId="0" applyNumberFormat="1" applyFont="1" applyFill="1" applyBorder="1"/>
    <xf numFmtId="2" fontId="5" fillId="18" borderId="8" xfId="0" applyNumberFormat="1" applyFont="1" applyFill="1" applyBorder="1"/>
    <xf numFmtId="0" fontId="5" fillId="14" borderId="12" xfId="0" applyFont="1" applyFill="1" applyBorder="1" applyAlignment="1">
      <alignment horizontal="center"/>
    </xf>
    <xf numFmtId="0" fontId="5" fillId="14" borderId="13" xfId="0" applyFont="1" applyFill="1" applyBorder="1" applyAlignment="1">
      <alignment horizontal="center"/>
    </xf>
    <xf numFmtId="0" fontId="5" fillId="14" borderId="1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17" fontId="5" fillId="0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0" fontId="5" fillId="14" borderId="14" xfId="0" applyFont="1" applyFill="1" applyBorder="1" applyAlignment="1">
      <alignment horizontal="center" vertical="center" wrapText="1"/>
    </xf>
    <xf numFmtId="0" fontId="5" fillId="14" borderId="12" xfId="0" applyFont="1" applyFill="1" applyBorder="1" applyAlignment="1">
      <alignment horizontal="center" vertical="center"/>
    </xf>
    <xf numFmtId="0" fontId="5" fillId="14" borderId="13" xfId="0" applyFont="1" applyFill="1" applyBorder="1" applyAlignment="1">
      <alignment horizontal="center" vertical="center"/>
    </xf>
    <xf numFmtId="165" fontId="5" fillId="0" borderId="7" xfId="0" applyNumberFormat="1" applyFont="1" applyBorder="1"/>
    <xf numFmtId="165" fontId="5" fillId="0" borderId="0" xfId="0" applyNumberFormat="1" applyFont="1" applyBorder="1"/>
    <xf numFmtId="165" fontId="5" fillId="0" borderId="8" xfId="0" applyNumberFormat="1" applyFont="1" applyBorder="1"/>
    <xf numFmtId="165" fontId="5" fillId="15" borderId="0" xfId="0" applyNumberFormat="1" applyFont="1" applyFill="1" applyBorder="1"/>
    <xf numFmtId="165" fontId="5" fillId="17" borderId="8" xfId="0" applyNumberFormat="1" applyFont="1" applyFill="1" applyBorder="1"/>
    <xf numFmtId="165" fontId="5" fillId="18" borderId="8" xfId="0" applyNumberFormat="1" applyFont="1" applyFill="1" applyBorder="1"/>
    <xf numFmtId="165" fontId="5" fillId="17" borderId="0" xfId="0" applyNumberFormat="1" applyFont="1" applyFill="1" applyBorder="1"/>
    <xf numFmtId="165" fontId="5" fillId="16" borderId="0" xfId="0" applyNumberFormat="1" applyFont="1" applyFill="1" applyBorder="1"/>
    <xf numFmtId="165" fontId="5" fillId="0" borderId="9" xfId="0" applyNumberFormat="1" applyFont="1" applyBorder="1"/>
    <xf numFmtId="165" fontId="5" fillId="0" borderId="10" xfId="0" applyNumberFormat="1" applyFont="1" applyBorder="1"/>
    <xf numFmtId="165" fontId="5" fillId="0" borderId="11" xfId="0" applyNumberFormat="1" applyFont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left"/>
    </xf>
    <xf numFmtId="2" fontId="1" fillId="0" borderId="1" xfId="0" applyNumberFormat="1" applyFont="1" applyFill="1" applyBorder="1"/>
    <xf numFmtId="2" fontId="1" fillId="0" borderId="2" xfId="0" applyNumberFormat="1" applyFont="1" applyFill="1" applyBorder="1" applyAlignment="1">
      <alignment horizontal="right"/>
    </xf>
    <xf numFmtId="0" fontId="1" fillId="0" borderId="4" xfId="0" applyFont="1" applyFill="1" applyBorder="1" applyAlignment="1">
      <alignment horizontal="right"/>
    </xf>
    <xf numFmtId="0" fontId="1" fillId="0" borderId="0" xfId="0" applyFont="1" applyFill="1"/>
    <xf numFmtId="165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Fill="1"/>
  </cellXfs>
  <cellStyles count="1">
    <cellStyle name="Normal" xfId="0" builtinId="0"/>
  </cellStyles>
  <dxfs count="56"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colors>
    <mruColors>
      <color rgb="FFFFFFCC"/>
      <color rgb="FFE6EC96"/>
      <color rgb="FFFF99CC"/>
      <color rgb="FFFF00FF"/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ielle.mamnerick/OneDrive%20-%20CONSELHO%20DE%20ARQUITETURA%20E%20URBANISMO%20DO%20BRASIL/MEU%20DRIVE/2021%20a%202023%20-%20Gest&#227;o%20Catherine/Processo/Pagto%20Conselh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ADALBERTO"/>
      <sheetName val="ADRIANA"/>
      <sheetName val="AILTON"/>
      <sheetName val="ALAN - CEP"/>
      <sheetName val=" ALEX - CEP"/>
      <sheetName val="ANA CRISTINA"/>
      <sheetName val="ANA LUCIA"/>
      <sheetName val="ANDRE GONÇALVES"/>
      <sheetName val="ANDRE AVEZUM"/>
      <sheetName val="ANDRE BLANCO - COA"/>
      <sheetName val="ANDRESSA"/>
      <sheetName val="ANGELA ARRUDA-CPFI"/>
      <sheetName val="ANGELA GOLIN - CF"/>
      <sheetName val="ANITA-CED"/>
      <sheetName val="BRENO"/>
      <sheetName val="CARLOS PALLADINI-CEP"/>
      <sheetName val=" CARLOS PUPO - CF"/>
      <sheetName val="CARLOS SPINHARDI"/>
      <sheetName val="CAROLINA"/>
      <sheetName val="CASSIA-CED"/>
      <sheetName val="CATHERINE-CEP"/>
      <sheetName val="CICERO"/>
      <sheetName val="CLAUDIO CAMPOS-CEP"/>
      <sheetName val="CLAUDIO Z. BURIGO-CED"/>
      <sheetName val="CONSUELO"/>
      <sheetName val="DANIELA SUTTI"/>
      <sheetName val="DANIELA PEREZ"/>
      <sheetName val="DANUSA"/>
      <sheetName val="DELCIMAR"/>
      <sheetName val="DENISE-CED"/>
      <sheetName val="DILENE-CEP"/>
      <sheetName val="EDSON ELITO-CPFI"/>
      <sheetName val="EDUARDO TRANI"/>
      <sheetName val="ELEUSINA"/>
      <sheetName val="ENIO"/>
      <sheetName val="EURICO"/>
      <sheetName val="FABIANO"/>
      <sheetName val="FABIO MUZETTI"/>
      <sheetName val="FABIO MARIZ"/>
      <sheetName val="FERNANDA-CPFI"/>
      <sheetName val="FERNANDO-CEF"/>
      <sheetName val="FLAVIA"/>
      <sheetName val="FLAVIO-CEF"/>
      <sheetName val="GIANFRANCO"/>
      <sheetName val="GUILHERME-CF"/>
      <sheetName val="JEANE"/>
      <sheetName val="JOSÉ LANCHOTI"/>
      <sheetName val="JOSE MARQUES"/>
      <sheetName val="JOSE GERALDINE"/>
      <sheetName val="KATIA"/>
      <sheetName val="LAURA"/>
      <sheetName val="LEDA"/>
      <sheetName val="LEILA"/>
      <sheetName val="LIANA"/>
      <sheetName val="LIZETE"/>
      <sheetName val="LUA-CEP"/>
      <sheetName val=" LUIZ CORTEZ - CEP"/>
      <sheetName val="LUIZ DE PAULA-CED"/>
      <sheetName val="LUIZ SIENA"/>
      <sheetName val="MARCELO BARRACHI - CF"/>
      <sheetName val="MARCELO CONSIGLIO"/>
      <sheetName val="MARCIA-CED"/>
      <sheetName val="MARCO-CPFI"/>
      <sheetName val="MARCOS CARTUM -CED"/>
      <sheetName val="MARIA ALICE-CPFI"/>
      <sheetName val="MARIA FERNANDA-CEP"/>
      <sheetName val="MARIA RITA-CPFI"/>
      <sheetName val="MARIO"/>
      <sheetName val="MARISE"/>
      <sheetName val="MARTA"/>
      <sheetName val="MARTIN-CEP"/>
      <sheetName val="MAURO CLARO-CEF"/>
      <sheetName val="MAURO FERREIRA"/>
      <sheetName val="MEL- CF"/>
      <sheetName val="MIGUEL-CEF"/>
      <sheetName val="MILTON"/>
      <sheetName val="MIRIAM-CPFI"/>
      <sheetName val="NABIL-COA"/>
      <sheetName val="NANCY-CPFI"/>
      <sheetName val="NATALIA"/>
      <sheetName val="NELSON"/>
      <sheetName val="PATRICIA"/>
      <sheetName val="PAULO DE FALCO"/>
      <sheetName val="PAULO MACHADO"/>
      <sheetName val=" PAULO MANTOVANI -CF"/>
      <sheetName val="POLIANA-CED"/>
      <sheetName val="RAFAEL-CED"/>
      <sheetName val="RAQUEL ROLNIK"/>
      <sheetName val="RAQUEL VIEIRA"/>
      <sheetName val="RENATA"/>
      <sheetName val="RENATO"/>
      <sheetName val="RICARDO"/>
      <sheetName val="ROBERTO CLAUDIO"/>
      <sheetName val="ROBERTO LOEB"/>
      <sheetName val="ROSSELLA-COA"/>
      <sheetName val="RUY-COA"/>
      <sheetName val="SALUA - CF"/>
      <sheetName val="SAMI"/>
      <sheetName val="SARAH-COA"/>
      <sheetName val="SERGIO BALDI"/>
      <sheetName val="SERGIO DE PAULA"/>
      <sheetName val="SILVANA DUDONIS"/>
      <sheetName val="SILVANA SERAFINO - CF"/>
      <sheetName val="SOFIA"/>
      <sheetName val="TERCIA"/>
      <sheetName val="VALDIR"/>
      <sheetName val="VANESSA-CEF"/>
      <sheetName val="VERA SANTANA-CEF"/>
      <sheetName val="VINICIUS-CEF"/>
      <sheetName val="VIOLETA-COA"/>
      <sheetName val="WEBER"/>
    </sheetNames>
    <sheetDataSet>
      <sheetData sheetId="0">
        <row r="2">
          <cell r="A2" t="str">
            <v>ADALBERTO DA SILVA RETTO JUNIOR</v>
          </cell>
          <cell r="B2">
            <v>0</v>
          </cell>
          <cell r="C2">
            <v>0</v>
          </cell>
          <cell r="D2">
            <v>810</v>
          </cell>
          <cell r="E2">
            <v>922.71</v>
          </cell>
          <cell r="F2">
            <v>810</v>
          </cell>
          <cell r="G2">
            <v>922.71</v>
          </cell>
        </row>
        <row r="3">
          <cell r="A3" t="str">
            <v>ADRIANA BLAY LEVISKY</v>
          </cell>
          <cell r="B3">
            <v>0</v>
          </cell>
          <cell r="C3">
            <v>0</v>
          </cell>
          <cell r="D3">
            <v>405</v>
          </cell>
          <cell r="E3">
            <v>69.5</v>
          </cell>
          <cell r="F3">
            <v>320</v>
          </cell>
          <cell r="G3">
            <v>0</v>
          </cell>
        </row>
        <row r="4">
          <cell r="A4" t="str">
            <v>AILTON PESSOA DE SIQUEIRA</v>
          </cell>
          <cell r="B4">
            <v>0</v>
          </cell>
          <cell r="C4">
            <v>0</v>
          </cell>
          <cell r="D4">
            <v>405</v>
          </cell>
          <cell r="E4">
            <v>69.5</v>
          </cell>
          <cell r="F4">
            <v>810</v>
          </cell>
          <cell r="G4">
            <v>72.78</v>
          </cell>
        </row>
        <row r="5">
          <cell r="A5" t="str">
            <v>ALAN SILVA CURY</v>
          </cell>
          <cell r="B5">
            <v>0</v>
          </cell>
          <cell r="C5">
            <v>0</v>
          </cell>
          <cell r="D5">
            <v>810</v>
          </cell>
          <cell r="E5">
            <v>267.3</v>
          </cell>
          <cell r="F5">
            <v>810</v>
          </cell>
          <cell r="G5">
            <v>267.3</v>
          </cell>
        </row>
        <row r="6">
          <cell r="A6" t="str">
            <v>ALEX MARQUES ROSA</v>
          </cell>
          <cell r="B6">
            <v>0</v>
          </cell>
          <cell r="C6">
            <v>0</v>
          </cell>
          <cell r="D6">
            <v>810</v>
          </cell>
          <cell r="E6">
            <v>400.32</v>
          </cell>
          <cell r="F6">
            <v>810</v>
          </cell>
          <cell r="G6">
            <v>400.32</v>
          </cell>
        </row>
        <row r="7">
          <cell r="A7" t="str">
            <v>ANA CRISTINA GIERON FONSECA</v>
          </cell>
          <cell r="B7">
            <v>0</v>
          </cell>
          <cell r="C7">
            <v>0</v>
          </cell>
          <cell r="D7">
            <v>405</v>
          </cell>
          <cell r="E7">
            <v>69.5</v>
          </cell>
          <cell r="F7">
            <v>320</v>
          </cell>
          <cell r="G7">
            <v>0</v>
          </cell>
        </row>
        <row r="8">
          <cell r="A8" t="str">
            <v>ANA LUCIA CERAVOLO</v>
          </cell>
          <cell r="B8">
            <v>0</v>
          </cell>
          <cell r="C8">
            <v>0</v>
          </cell>
          <cell r="D8">
            <v>810</v>
          </cell>
          <cell r="E8">
            <v>667.62</v>
          </cell>
          <cell r="F8">
            <v>810</v>
          </cell>
          <cell r="G8">
            <v>667.62</v>
          </cell>
        </row>
        <row r="9">
          <cell r="A9" t="str">
            <v>ANDRÉ GONÇALVES DOS RAMOS</v>
          </cell>
          <cell r="B9">
            <v>0</v>
          </cell>
          <cell r="C9">
            <v>0</v>
          </cell>
          <cell r="D9">
            <v>405</v>
          </cell>
          <cell r="E9">
            <v>69.5</v>
          </cell>
          <cell r="F9">
            <v>320</v>
          </cell>
          <cell r="G9">
            <v>0</v>
          </cell>
        </row>
        <row r="10">
          <cell r="A10" t="str">
            <v>ANDRÉ LUIS AVEZUM</v>
          </cell>
          <cell r="B10">
            <v>0</v>
          </cell>
          <cell r="C10">
            <v>0</v>
          </cell>
          <cell r="D10">
            <v>810</v>
          </cell>
          <cell r="E10">
            <v>888.29</v>
          </cell>
          <cell r="F10">
            <v>810</v>
          </cell>
          <cell r="G10">
            <v>888.29</v>
          </cell>
        </row>
        <row r="11">
          <cell r="A11" t="str">
            <v>ANDRE LUIS QUEIROZ BLANCO</v>
          </cell>
          <cell r="B11">
            <v>0</v>
          </cell>
          <cell r="C11">
            <v>0</v>
          </cell>
          <cell r="D11">
            <v>810</v>
          </cell>
          <cell r="E11">
            <v>480.94</v>
          </cell>
          <cell r="F11">
            <v>810</v>
          </cell>
          <cell r="G11">
            <v>480.94</v>
          </cell>
        </row>
        <row r="12">
          <cell r="A12" t="str">
            <v>ANDRESSA RODRIGUEZ HERNANDEZ</v>
          </cell>
          <cell r="B12">
            <v>0</v>
          </cell>
          <cell r="C12">
            <v>0</v>
          </cell>
          <cell r="D12">
            <v>405</v>
          </cell>
          <cell r="E12">
            <v>69.5</v>
          </cell>
          <cell r="F12">
            <v>320</v>
          </cell>
          <cell r="G12">
            <v>0</v>
          </cell>
        </row>
        <row r="13">
          <cell r="A13" t="str">
            <v>ANGELA DE ARRUDA CAMARGO AMARAL</v>
          </cell>
          <cell r="B13">
            <v>0</v>
          </cell>
          <cell r="C13">
            <v>0</v>
          </cell>
          <cell r="D13">
            <v>405</v>
          </cell>
          <cell r="E13">
            <v>69.5</v>
          </cell>
          <cell r="F13">
            <v>320</v>
          </cell>
          <cell r="G13">
            <v>0</v>
          </cell>
        </row>
        <row r="14">
          <cell r="A14" t="str">
            <v>ANGELA GOLIN</v>
          </cell>
          <cell r="B14">
            <v>0</v>
          </cell>
          <cell r="C14">
            <v>0</v>
          </cell>
          <cell r="D14">
            <v>810</v>
          </cell>
          <cell r="E14">
            <v>1009.14</v>
          </cell>
          <cell r="F14">
            <v>810</v>
          </cell>
          <cell r="G14">
            <v>1009.14</v>
          </cell>
        </row>
        <row r="15">
          <cell r="A15" t="str">
            <v>ANITA AFFONSO FERREIRA</v>
          </cell>
          <cell r="B15">
            <v>0</v>
          </cell>
          <cell r="C15">
            <v>0</v>
          </cell>
          <cell r="D15">
            <v>810</v>
          </cell>
          <cell r="E15">
            <v>267.3</v>
          </cell>
          <cell r="F15">
            <v>810</v>
          </cell>
          <cell r="G15">
            <v>267.3</v>
          </cell>
        </row>
        <row r="16">
          <cell r="A16" t="str">
            <v>BRENO BEREZOVSKY</v>
          </cell>
          <cell r="B16">
            <v>0</v>
          </cell>
          <cell r="C16">
            <v>0</v>
          </cell>
          <cell r="D16">
            <v>405</v>
          </cell>
          <cell r="E16">
            <v>69.5</v>
          </cell>
          <cell r="F16">
            <v>320</v>
          </cell>
          <cell r="G16">
            <v>0</v>
          </cell>
        </row>
        <row r="17">
          <cell r="A17" t="str">
            <v>CARLOS ALBERTO PALLADINI FILHO</v>
          </cell>
          <cell r="B17">
            <v>0</v>
          </cell>
          <cell r="C17">
            <v>0</v>
          </cell>
          <cell r="D17">
            <v>810</v>
          </cell>
          <cell r="E17">
            <v>888.29</v>
          </cell>
          <cell r="F17">
            <v>810</v>
          </cell>
          <cell r="G17">
            <v>888.29</v>
          </cell>
        </row>
        <row r="18">
          <cell r="A18" t="str">
            <v>CARLOS ALBERTO SILVEIRA PUPO</v>
          </cell>
          <cell r="B18">
            <v>0</v>
          </cell>
          <cell r="C18">
            <v>0</v>
          </cell>
          <cell r="D18">
            <v>810</v>
          </cell>
          <cell r="E18">
            <v>295.24</v>
          </cell>
          <cell r="F18">
            <v>810</v>
          </cell>
          <cell r="G18">
            <v>295.24</v>
          </cell>
        </row>
        <row r="19">
          <cell r="A19" t="str">
            <v>CARLOS ANTONIO SPINHARDI</v>
          </cell>
          <cell r="B19">
            <v>0</v>
          </cell>
          <cell r="C19">
            <v>0</v>
          </cell>
          <cell r="D19">
            <v>810</v>
          </cell>
          <cell r="E19">
            <v>380.86</v>
          </cell>
          <cell r="F19">
            <v>810</v>
          </cell>
          <cell r="G19">
            <v>380.86</v>
          </cell>
        </row>
        <row r="20">
          <cell r="A20" t="str">
            <v>CAROLINA MARGARIDO MOREIRA</v>
          </cell>
          <cell r="B20">
            <v>0</v>
          </cell>
          <cell r="C20">
            <v>0</v>
          </cell>
          <cell r="D20">
            <v>810</v>
          </cell>
          <cell r="E20">
            <v>888.29</v>
          </cell>
          <cell r="F20">
            <v>810</v>
          </cell>
          <cell r="G20">
            <v>888.29</v>
          </cell>
        </row>
        <row r="21">
          <cell r="A21" t="str">
            <v>CASSIA REGINA CARVALHO DE MAGALDI</v>
          </cell>
          <cell r="B21">
            <v>0</v>
          </cell>
          <cell r="C21">
            <v>0</v>
          </cell>
          <cell r="D21">
            <v>810</v>
          </cell>
          <cell r="E21">
            <v>221.68</v>
          </cell>
          <cell r="F21">
            <v>810</v>
          </cell>
          <cell r="G21">
            <v>221.68</v>
          </cell>
        </row>
        <row r="22">
          <cell r="A22" t="str">
            <v>CATHERINE OTONDO</v>
          </cell>
          <cell r="B22">
            <v>0</v>
          </cell>
          <cell r="C22">
            <v>0</v>
          </cell>
          <cell r="D22">
            <v>405</v>
          </cell>
          <cell r="E22">
            <v>69.5</v>
          </cell>
          <cell r="F22">
            <v>320</v>
          </cell>
          <cell r="G22">
            <v>0</v>
          </cell>
        </row>
        <row r="23">
          <cell r="A23" t="str">
            <v>CICERO PEDRO PETRICA</v>
          </cell>
          <cell r="B23">
            <v>0</v>
          </cell>
          <cell r="C23">
            <v>0</v>
          </cell>
          <cell r="D23">
            <v>810</v>
          </cell>
          <cell r="E23">
            <v>197.38</v>
          </cell>
          <cell r="F23">
            <v>810</v>
          </cell>
          <cell r="G23">
            <v>197.38</v>
          </cell>
        </row>
        <row r="24">
          <cell r="A24" t="str">
            <v>CLAUDIO DE CAMPOS</v>
          </cell>
          <cell r="B24">
            <v>0</v>
          </cell>
          <cell r="C24">
            <v>0</v>
          </cell>
          <cell r="D24">
            <v>405</v>
          </cell>
          <cell r="E24">
            <v>69.5</v>
          </cell>
          <cell r="F24">
            <v>320</v>
          </cell>
          <cell r="G24">
            <v>0</v>
          </cell>
        </row>
        <row r="25">
          <cell r="A25" t="str">
            <v>CLAUDIO ZARDO BÚRIGO</v>
          </cell>
          <cell r="B25">
            <v>0</v>
          </cell>
          <cell r="C25">
            <v>0</v>
          </cell>
          <cell r="D25">
            <v>405</v>
          </cell>
          <cell r="E25">
            <v>69.5</v>
          </cell>
          <cell r="F25">
            <v>320</v>
          </cell>
          <cell r="G25">
            <v>0</v>
          </cell>
        </row>
        <row r="26">
          <cell r="A26" t="str">
            <v>CONSUELO AP. GONÇALVES GALLEGO</v>
          </cell>
          <cell r="B26">
            <v>0</v>
          </cell>
          <cell r="C26">
            <v>0</v>
          </cell>
          <cell r="D26">
            <v>810</v>
          </cell>
          <cell r="E26">
            <v>108.42</v>
          </cell>
          <cell r="F26">
            <v>810</v>
          </cell>
          <cell r="G26">
            <v>108.42</v>
          </cell>
        </row>
        <row r="27">
          <cell r="A27" t="str">
            <v>DANIELA DA CAMARA SUTTI</v>
          </cell>
          <cell r="B27">
            <v>0</v>
          </cell>
          <cell r="C27">
            <v>0</v>
          </cell>
          <cell r="D27">
            <v>810</v>
          </cell>
          <cell r="E27">
            <v>207.11</v>
          </cell>
          <cell r="F27">
            <v>810</v>
          </cell>
          <cell r="G27">
            <v>207.11</v>
          </cell>
        </row>
        <row r="28">
          <cell r="A28" t="str">
            <v>DANIELA PEREZ NADER ANDRÉO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810</v>
          </cell>
          <cell r="G28">
            <v>1101.04</v>
          </cell>
        </row>
        <row r="29">
          <cell r="A29" t="str">
            <v>DANUSA TEODORO SAMPAIO</v>
          </cell>
          <cell r="B29">
            <v>0</v>
          </cell>
          <cell r="C29">
            <v>0</v>
          </cell>
          <cell r="D29">
            <v>810</v>
          </cell>
          <cell r="E29">
            <v>888.29</v>
          </cell>
          <cell r="F29">
            <v>810</v>
          </cell>
          <cell r="G29">
            <v>888.29</v>
          </cell>
        </row>
        <row r="30">
          <cell r="A30" t="str">
            <v>DELCIMAR MARQUES TEODOZIO</v>
          </cell>
          <cell r="B30">
            <v>0</v>
          </cell>
          <cell r="C30">
            <v>0</v>
          </cell>
          <cell r="D30">
            <v>810</v>
          </cell>
          <cell r="E30">
            <v>1231.54</v>
          </cell>
          <cell r="F30">
            <v>810</v>
          </cell>
          <cell r="G30">
            <v>1231.54</v>
          </cell>
        </row>
        <row r="31">
          <cell r="A31" t="str">
            <v>DENIS ROBERTO CASTRO PEREZ</v>
          </cell>
          <cell r="B31">
            <v>0</v>
          </cell>
          <cell r="C31">
            <v>0</v>
          </cell>
          <cell r="D31">
            <v>810</v>
          </cell>
          <cell r="E31">
            <v>267.3</v>
          </cell>
          <cell r="F31">
            <v>810</v>
          </cell>
          <cell r="G31">
            <v>267.3</v>
          </cell>
        </row>
        <row r="32">
          <cell r="A32" t="str">
            <v>DENISE ANTONUCCI</v>
          </cell>
          <cell r="B32">
            <v>0</v>
          </cell>
          <cell r="C32">
            <v>0</v>
          </cell>
          <cell r="D32">
            <v>405</v>
          </cell>
          <cell r="E32">
            <v>69.5</v>
          </cell>
          <cell r="F32">
            <v>320</v>
          </cell>
          <cell r="G32">
            <v>0</v>
          </cell>
        </row>
        <row r="33">
          <cell r="A33" t="str">
            <v>DILENE ZAPAROLI</v>
          </cell>
          <cell r="B33">
            <v>0</v>
          </cell>
          <cell r="C33">
            <v>0</v>
          </cell>
          <cell r="D33">
            <v>810</v>
          </cell>
          <cell r="E33">
            <v>309.8</v>
          </cell>
          <cell r="F33">
            <v>810</v>
          </cell>
          <cell r="G33">
            <v>309.8</v>
          </cell>
        </row>
        <row r="34">
          <cell r="A34" t="str">
            <v>EDSON JORGE ELITO</v>
          </cell>
          <cell r="B34">
            <v>0</v>
          </cell>
          <cell r="C34">
            <v>0</v>
          </cell>
          <cell r="D34">
            <v>405</v>
          </cell>
          <cell r="E34">
            <v>69.5</v>
          </cell>
          <cell r="F34">
            <v>320</v>
          </cell>
          <cell r="G34">
            <v>0</v>
          </cell>
        </row>
        <row r="35">
          <cell r="A35" t="str">
            <v>EDUARDO TRANI</v>
          </cell>
          <cell r="B35">
            <v>0</v>
          </cell>
          <cell r="C35">
            <v>0</v>
          </cell>
          <cell r="D35">
            <v>405</v>
          </cell>
          <cell r="E35">
            <v>69.5</v>
          </cell>
          <cell r="F35">
            <v>320</v>
          </cell>
          <cell r="G35">
            <v>0</v>
          </cell>
        </row>
        <row r="36">
          <cell r="A36" t="str">
            <v>ELEUSINA LAVOR HOLANDA</v>
          </cell>
          <cell r="B36">
            <v>0</v>
          </cell>
          <cell r="C36">
            <v>0</v>
          </cell>
          <cell r="D36">
            <v>810</v>
          </cell>
          <cell r="E36">
            <v>267.3</v>
          </cell>
          <cell r="F36">
            <v>810</v>
          </cell>
          <cell r="G36">
            <v>267.3</v>
          </cell>
        </row>
        <row r="37">
          <cell r="A37" t="str">
            <v>ENIO MORO JUNIOR</v>
          </cell>
          <cell r="B37">
            <v>0</v>
          </cell>
          <cell r="C37">
            <v>0</v>
          </cell>
          <cell r="D37">
            <v>405</v>
          </cell>
          <cell r="E37">
            <v>69.5</v>
          </cell>
          <cell r="F37">
            <v>320</v>
          </cell>
          <cell r="G37">
            <v>0</v>
          </cell>
        </row>
        <row r="38">
          <cell r="A38" t="str">
            <v>EURICO PIZÃO NETO</v>
          </cell>
          <cell r="B38">
            <v>0</v>
          </cell>
          <cell r="C38">
            <v>0</v>
          </cell>
          <cell r="D38">
            <v>405</v>
          </cell>
          <cell r="E38">
            <v>69.5</v>
          </cell>
          <cell r="F38">
            <v>320</v>
          </cell>
          <cell r="G38">
            <v>0</v>
          </cell>
        </row>
        <row r="39">
          <cell r="A39" t="str">
            <v>FABIANO PUGLIA MORENO MARIN</v>
          </cell>
          <cell r="B39">
            <v>0</v>
          </cell>
          <cell r="C39">
            <v>0</v>
          </cell>
          <cell r="D39">
            <v>810</v>
          </cell>
          <cell r="E39">
            <v>286.92</v>
          </cell>
          <cell r="F39">
            <v>810</v>
          </cell>
          <cell r="G39">
            <v>286.92</v>
          </cell>
        </row>
        <row r="40">
          <cell r="A40" t="str">
            <v>FABIO DE ALMEIDA MUZETTI</v>
          </cell>
          <cell r="B40">
            <v>0</v>
          </cell>
          <cell r="C40">
            <v>0</v>
          </cell>
          <cell r="D40">
            <v>810</v>
          </cell>
          <cell r="E40">
            <v>267.3</v>
          </cell>
          <cell r="F40">
            <v>810</v>
          </cell>
          <cell r="G40">
            <v>267.3</v>
          </cell>
        </row>
        <row r="41">
          <cell r="A41" t="str">
            <v>FABIO MARIZ GONÇALVES</v>
          </cell>
          <cell r="B41">
            <v>0</v>
          </cell>
          <cell r="C41">
            <v>0</v>
          </cell>
          <cell r="D41">
            <v>405</v>
          </cell>
          <cell r="E41">
            <v>69.5</v>
          </cell>
          <cell r="F41">
            <v>320</v>
          </cell>
          <cell r="G41">
            <v>0</v>
          </cell>
        </row>
        <row r="42">
          <cell r="A42" t="str">
            <v>FERNANDA MENEGARI QUERIDO</v>
          </cell>
          <cell r="B42">
            <v>0</v>
          </cell>
          <cell r="C42">
            <v>0</v>
          </cell>
          <cell r="D42">
            <v>810</v>
          </cell>
          <cell r="E42">
            <v>888.29</v>
          </cell>
          <cell r="F42">
            <v>810</v>
          </cell>
          <cell r="G42">
            <v>888.29</v>
          </cell>
        </row>
        <row r="43">
          <cell r="A43" t="str">
            <v>FERNANDO DE MELLO FRANCO</v>
          </cell>
          <cell r="B43">
            <v>0</v>
          </cell>
          <cell r="C43">
            <v>0</v>
          </cell>
          <cell r="D43">
            <v>405</v>
          </cell>
          <cell r="E43">
            <v>69.5</v>
          </cell>
          <cell r="F43">
            <v>320</v>
          </cell>
          <cell r="G43">
            <v>0</v>
          </cell>
        </row>
        <row r="44">
          <cell r="A44" t="str">
            <v>FLAVIA REGINA DE LACERDA ABREU</v>
          </cell>
          <cell r="B44">
            <v>0</v>
          </cell>
          <cell r="C44">
            <v>0</v>
          </cell>
          <cell r="D44">
            <v>405</v>
          </cell>
          <cell r="E44">
            <v>69.5</v>
          </cell>
          <cell r="F44">
            <v>810</v>
          </cell>
          <cell r="G44">
            <v>221.68</v>
          </cell>
        </row>
        <row r="45">
          <cell r="A45" t="str">
            <v>FLAVIO MARCONDES</v>
          </cell>
          <cell r="B45">
            <v>0</v>
          </cell>
          <cell r="C45">
            <v>0</v>
          </cell>
          <cell r="D45">
            <v>405</v>
          </cell>
          <cell r="E45">
            <v>69.5</v>
          </cell>
          <cell r="F45">
            <v>320</v>
          </cell>
          <cell r="G45">
            <v>0</v>
          </cell>
        </row>
        <row r="46">
          <cell r="A46" t="str">
            <v>GIANFRANCO VANNUCCHI</v>
          </cell>
          <cell r="B46">
            <v>0</v>
          </cell>
          <cell r="C46">
            <v>0</v>
          </cell>
          <cell r="D46">
            <v>405</v>
          </cell>
          <cell r="E46">
            <v>69.5</v>
          </cell>
          <cell r="F46">
            <v>320</v>
          </cell>
          <cell r="G46">
            <v>0</v>
          </cell>
        </row>
        <row r="47">
          <cell r="A47" t="str">
            <v>GUILHERME CARPINTEIRO DE CARVALHO</v>
          </cell>
          <cell r="B47">
            <v>0</v>
          </cell>
          <cell r="C47">
            <v>0</v>
          </cell>
          <cell r="D47">
            <v>405</v>
          </cell>
          <cell r="E47">
            <v>69.5</v>
          </cell>
          <cell r="F47">
            <v>320</v>
          </cell>
          <cell r="G47">
            <v>0</v>
          </cell>
        </row>
        <row r="48">
          <cell r="A48" t="str">
            <v>JEANE AP. ROMBI DE GODOY ROSIN</v>
          </cell>
          <cell r="B48">
            <v>0</v>
          </cell>
          <cell r="C48">
            <v>0</v>
          </cell>
          <cell r="D48">
            <v>810</v>
          </cell>
          <cell r="E48">
            <v>1406.68</v>
          </cell>
          <cell r="F48">
            <v>810</v>
          </cell>
          <cell r="G48">
            <v>1406.68</v>
          </cell>
        </row>
        <row r="49">
          <cell r="A49" t="str">
            <v>JOSE ANTONIO LANCHOTI</v>
          </cell>
          <cell r="B49">
            <v>0</v>
          </cell>
          <cell r="C49">
            <v>0</v>
          </cell>
          <cell r="D49">
            <v>810</v>
          </cell>
          <cell r="E49">
            <v>950.7</v>
          </cell>
          <cell r="F49">
            <v>810</v>
          </cell>
          <cell r="G49">
            <v>950.7</v>
          </cell>
        </row>
        <row r="50">
          <cell r="A50" t="str">
            <v>JOSE MARQUES CARRICO</v>
          </cell>
          <cell r="B50">
            <v>0</v>
          </cell>
          <cell r="C50">
            <v>0</v>
          </cell>
          <cell r="D50">
            <v>810</v>
          </cell>
          <cell r="E50">
            <v>221.68</v>
          </cell>
          <cell r="F50">
            <v>810</v>
          </cell>
          <cell r="G50">
            <v>221.68</v>
          </cell>
        </row>
        <row r="51">
          <cell r="A51" t="str">
            <v>JOSE ROBERTO GERALDINE JUNIOR</v>
          </cell>
          <cell r="B51">
            <v>0</v>
          </cell>
          <cell r="C51">
            <v>0</v>
          </cell>
          <cell r="D51">
            <v>810</v>
          </cell>
          <cell r="E51">
            <v>888.29</v>
          </cell>
          <cell r="F51">
            <v>810</v>
          </cell>
          <cell r="G51">
            <v>888.29</v>
          </cell>
        </row>
        <row r="52">
          <cell r="A52" t="str">
            <v>KATIA PICLUM VERSOSA</v>
          </cell>
          <cell r="B52">
            <v>0</v>
          </cell>
          <cell r="C52">
            <v>0</v>
          </cell>
          <cell r="D52">
            <v>810</v>
          </cell>
          <cell r="E52">
            <v>275.22000000000003</v>
          </cell>
          <cell r="F52">
            <v>810</v>
          </cell>
          <cell r="G52">
            <v>275.22000000000003</v>
          </cell>
        </row>
        <row r="53">
          <cell r="A53" t="str">
            <v>LAURA LUCIA VIEIRA CENEVIVA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320</v>
          </cell>
          <cell r="G53">
            <v>0</v>
          </cell>
        </row>
        <row r="54">
          <cell r="A54" t="str">
            <v>LEDA MARIA LAMANNA FERRAZ ROSA VAN BODEGRAVEN</v>
          </cell>
          <cell r="B54">
            <v>0</v>
          </cell>
          <cell r="C54">
            <v>0</v>
          </cell>
          <cell r="D54">
            <v>405</v>
          </cell>
          <cell r="E54">
            <v>69.5</v>
          </cell>
          <cell r="F54">
            <v>320</v>
          </cell>
          <cell r="G54">
            <v>0</v>
          </cell>
        </row>
        <row r="55">
          <cell r="A55" t="str">
            <v>LEILA REGINA DIEGOLI</v>
          </cell>
          <cell r="B55">
            <v>0</v>
          </cell>
          <cell r="C55">
            <v>0</v>
          </cell>
          <cell r="D55">
            <v>810</v>
          </cell>
          <cell r="E55">
            <v>221.68</v>
          </cell>
          <cell r="F55">
            <v>810</v>
          </cell>
          <cell r="G55">
            <v>221.68</v>
          </cell>
        </row>
        <row r="56">
          <cell r="A56" t="str">
            <v>LIANA PAULA PEREZ DE OLIVEIRA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320</v>
          </cell>
          <cell r="G56">
            <v>0</v>
          </cell>
        </row>
        <row r="57">
          <cell r="A57" t="str">
            <v>LIZETE MARIA RUBANO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320</v>
          </cell>
          <cell r="G57">
            <v>0</v>
          </cell>
        </row>
        <row r="58">
          <cell r="A58" t="str">
            <v>LUA NITSCHE</v>
          </cell>
          <cell r="B58">
            <v>0</v>
          </cell>
          <cell r="C58">
            <v>0</v>
          </cell>
          <cell r="D58">
            <v>405</v>
          </cell>
          <cell r="E58">
            <v>69.5</v>
          </cell>
          <cell r="F58">
            <v>320</v>
          </cell>
          <cell r="G58">
            <v>0</v>
          </cell>
        </row>
        <row r="59">
          <cell r="A59" t="str">
            <v>LUIZ ANTONIO CORTEZ FERREIRA</v>
          </cell>
          <cell r="B59">
            <v>0</v>
          </cell>
          <cell r="C59">
            <v>0</v>
          </cell>
          <cell r="D59">
            <v>405</v>
          </cell>
          <cell r="E59">
            <v>69.5</v>
          </cell>
          <cell r="F59">
            <v>810</v>
          </cell>
          <cell r="G59">
            <v>286.92</v>
          </cell>
        </row>
        <row r="60">
          <cell r="A60" t="str">
            <v>LUIZ ANTONIO DE PAULA NUNES</v>
          </cell>
          <cell r="B60">
            <v>0</v>
          </cell>
          <cell r="C60">
            <v>0</v>
          </cell>
          <cell r="D60">
            <v>810</v>
          </cell>
          <cell r="E60">
            <v>344.03</v>
          </cell>
          <cell r="F60">
            <v>810</v>
          </cell>
          <cell r="G60">
            <v>344.03</v>
          </cell>
        </row>
        <row r="61">
          <cell r="A61" t="str">
            <v>LUIZ EDUARDO SIENA MEDEIROS</v>
          </cell>
          <cell r="B61">
            <v>0</v>
          </cell>
          <cell r="C61">
            <v>0</v>
          </cell>
          <cell r="D61">
            <v>810</v>
          </cell>
          <cell r="E61">
            <v>888.29</v>
          </cell>
          <cell r="F61">
            <v>810</v>
          </cell>
          <cell r="G61">
            <v>888.29</v>
          </cell>
        </row>
        <row r="62">
          <cell r="A62" t="str">
            <v>MARCELO CONSIGLIO BARBOSA</v>
          </cell>
          <cell r="B62">
            <v>0</v>
          </cell>
          <cell r="C62">
            <v>0</v>
          </cell>
          <cell r="D62">
            <v>405</v>
          </cell>
          <cell r="E62">
            <v>69.5</v>
          </cell>
          <cell r="F62">
            <v>320</v>
          </cell>
          <cell r="G62">
            <v>0</v>
          </cell>
        </row>
        <row r="63">
          <cell r="A63" t="str">
            <v>MARCELO MARTINS BARRACHI</v>
          </cell>
          <cell r="B63">
            <v>0</v>
          </cell>
          <cell r="C63">
            <v>0</v>
          </cell>
          <cell r="D63">
            <v>810</v>
          </cell>
          <cell r="E63">
            <v>1151.48</v>
          </cell>
          <cell r="F63">
            <v>810</v>
          </cell>
          <cell r="G63">
            <v>1151.48</v>
          </cell>
        </row>
        <row r="64">
          <cell r="A64" t="str">
            <v>MARCIA HELENA SOUZA DA SILVA</v>
          </cell>
          <cell r="B64">
            <v>0</v>
          </cell>
          <cell r="C64">
            <v>0</v>
          </cell>
          <cell r="D64">
            <v>810</v>
          </cell>
          <cell r="E64">
            <v>888.29</v>
          </cell>
          <cell r="F64">
            <v>810</v>
          </cell>
          <cell r="G64">
            <v>888.29</v>
          </cell>
        </row>
        <row r="65">
          <cell r="A65" t="str">
            <v>MARCO ANTONIO TEIXEIRA DA SILVA</v>
          </cell>
          <cell r="B65">
            <v>0</v>
          </cell>
          <cell r="C65">
            <v>0</v>
          </cell>
          <cell r="D65">
            <v>405</v>
          </cell>
          <cell r="E65">
            <v>69.5</v>
          </cell>
          <cell r="F65">
            <v>320</v>
          </cell>
          <cell r="G65">
            <v>0</v>
          </cell>
        </row>
        <row r="66">
          <cell r="A66" t="str">
            <v>MARCOS CARTUM</v>
          </cell>
          <cell r="B66">
            <v>0</v>
          </cell>
          <cell r="C66">
            <v>0</v>
          </cell>
          <cell r="D66">
            <v>405</v>
          </cell>
          <cell r="E66">
            <v>69.5</v>
          </cell>
          <cell r="F66">
            <v>320</v>
          </cell>
          <cell r="G66">
            <v>0</v>
          </cell>
        </row>
        <row r="67">
          <cell r="A67" t="str">
            <v>MARIA ALICE GAIOTTO</v>
          </cell>
          <cell r="B67">
            <v>0</v>
          </cell>
          <cell r="C67">
            <v>0</v>
          </cell>
          <cell r="D67">
            <v>810</v>
          </cell>
          <cell r="E67">
            <v>378.08</v>
          </cell>
          <cell r="F67">
            <v>810</v>
          </cell>
          <cell r="G67">
            <v>378.08</v>
          </cell>
        </row>
        <row r="68">
          <cell r="A68" t="str">
            <v>MARIA FERNANDA AVILA DE SOUSA DA SILVEIRA</v>
          </cell>
          <cell r="B68">
            <v>0</v>
          </cell>
          <cell r="C68">
            <v>0</v>
          </cell>
          <cell r="D68">
            <v>405</v>
          </cell>
          <cell r="E68">
            <v>69.5</v>
          </cell>
          <cell r="F68">
            <v>320</v>
          </cell>
          <cell r="G68">
            <v>0</v>
          </cell>
        </row>
        <row r="69">
          <cell r="A69" t="str">
            <v>MARIA RITA SILVEIRA DE PAULA AMOROSO</v>
          </cell>
          <cell r="B69">
            <v>0</v>
          </cell>
          <cell r="C69">
            <v>0</v>
          </cell>
          <cell r="D69">
            <v>810</v>
          </cell>
          <cell r="E69">
            <v>267.3</v>
          </cell>
          <cell r="F69">
            <v>810</v>
          </cell>
          <cell r="G69">
            <v>267.3</v>
          </cell>
        </row>
        <row r="70">
          <cell r="A70" t="str">
            <v>MARIO WILSON PEDREIRA REALI</v>
          </cell>
          <cell r="B70">
            <v>0</v>
          </cell>
          <cell r="C70">
            <v>0</v>
          </cell>
          <cell r="D70">
            <v>405</v>
          </cell>
          <cell r="E70">
            <v>69.5</v>
          </cell>
          <cell r="F70">
            <v>320</v>
          </cell>
          <cell r="G70">
            <v>0</v>
          </cell>
        </row>
        <row r="71">
          <cell r="A71" t="str">
            <v>MARISE CESPEDES TAVOLARO</v>
          </cell>
          <cell r="B71">
            <v>0</v>
          </cell>
          <cell r="C71">
            <v>0</v>
          </cell>
          <cell r="D71">
            <v>810</v>
          </cell>
          <cell r="E71">
            <v>221.68</v>
          </cell>
          <cell r="F71">
            <v>810</v>
          </cell>
          <cell r="G71">
            <v>221.68</v>
          </cell>
        </row>
        <row r="72">
          <cell r="A72" t="str">
            <v>MARTA MARIA LAGRECA DE SALES</v>
          </cell>
          <cell r="B72">
            <v>0</v>
          </cell>
          <cell r="C72">
            <v>0</v>
          </cell>
          <cell r="D72">
            <v>405</v>
          </cell>
          <cell r="E72">
            <v>69.5</v>
          </cell>
          <cell r="F72">
            <v>320</v>
          </cell>
          <cell r="G72">
            <v>0</v>
          </cell>
        </row>
        <row r="73">
          <cell r="A73" t="str">
            <v>MARTIN GONZALO CORULLON</v>
          </cell>
          <cell r="B73">
            <v>0</v>
          </cell>
          <cell r="C73">
            <v>0</v>
          </cell>
          <cell r="D73">
            <v>405</v>
          </cell>
          <cell r="E73">
            <v>69.5</v>
          </cell>
          <cell r="F73">
            <v>320</v>
          </cell>
          <cell r="G73">
            <v>0</v>
          </cell>
        </row>
        <row r="74">
          <cell r="A74" t="str">
            <v>MAURO CLARO</v>
          </cell>
          <cell r="B74">
            <v>0</v>
          </cell>
          <cell r="C74">
            <v>0</v>
          </cell>
          <cell r="D74">
            <v>405</v>
          </cell>
          <cell r="E74">
            <v>69.5</v>
          </cell>
          <cell r="F74">
            <v>320</v>
          </cell>
          <cell r="G74">
            <v>0</v>
          </cell>
        </row>
        <row r="75">
          <cell r="A75" t="str">
            <v>MAURO FERREIRA</v>
          </cell>
          <cell r="B75">
            <v>0</v>
          </cell>
          <cell r="C75">
            <v>0</v>
          </cell>
          <cell r="D75">
            <v>810</v>
          </cell>
          <cell r="E75">
            <v>1120.53</v>
          </cell>
          <cell r="F75">
            <v>810</v>
          </cell>
          <cell r="G75">
            <v>1120.53</v>
          </cell>
        </row>
        <row r="76">
          <cell r="A76" t="str">
            <v>MEL GATTI DE GODOY PEREIRA</v>
          </cell>
          <cell r="B76">
            <v>0</v>
          </cell>
          <cell r="C76">
            <v>0</v>
          </cell>
          <cell r="D76">
            <v>810</v>
          </cell>
          <cell r="E76">
            <v>267.3</v>
          </cell>
          <cell r="F76">
            <v>810</v>
          </cell>
          <cell r="G76">
            <v>267.3</v>
          </cell>
        </row>
        <row r="77">
          <cell r="A77" t="str">
            <v>MIGUEL ANTONIO BUZZAR</v>
          </cell>
          <cell r="B77">
            <v>0</v>
          </cell>
          <cell r="C77">
            <v>0</v>
          </cell>
          <cell r="D77">
            <v>810</v>
          </cell>
          <cell r="E77">
            <v>667.62</v>
          </cell>
          <cell r="F77">
            <v>810</v>
          </cell>
          <cell r="G77">
            <v>667.62</v>
          </cell>
        </row>
        <row r="78">
          <cell r="A78" t="str">
            <v>MILTON LIEBENTRITT DE ALMEIDA BRAGA</v>
          </cell>
          <cell r="B78">
            <v>0</v>
          </cell>
          <cell r="C78">
            <v>0</v>
          </cell>
          <cell r="D78">
            <v>405</v>
          </cell>
          <cell r="E78">
            <v>69.5</v>
          </cell>
          <cell r="F78">
            <v>320</v>
          </cell>
          <cell r="G78">
            <v>0</v>
          </cell>
        </row>
        <row r="79">
          <cell r="A79" t="str">
            <v>MIRIAM ROUX AZEVEDO ADDOR</v>
          </cell>
          <cell r="B79">
            <v>0</v>
          </cell>
          <cell r="C79">
            <v>0</v>
          </cell>
          <cell r="D79">
            <v>405</v>
          </cell>
          <cell r="E79">
            <v>69.5</v>
          </cell>
          <cell r="F79">
            <v>320</v>
          </cell>
          <cell r="G79">
            <v>0</v>
          </cell>
        </row>
        <row r="80">
          <cell r="A80" t="str">
            <v>NABIL GEORGES BONDUKI</v>
          </cell>
          <cell r="B80">
            <v>0</v>
          </cell>
          <cell r="C80">
            <v>0</v>
          </cell>
          <cell r="D80">
            <v>405</v>
          </cell>
          <cell r="E80">
            <v>69.5</v>
          </cell>
          <cell r="F80">
            <v>320</v>
          </cell>
          <cell r="G80">
            <v>0</v>
          </cell>
        </row>
        <row r="81">
          <cell r="A81" t="str">
            <v>NANCY LARANJEIRA TAVARES DE CAMARGO</v>
          </cell>
          <cell r="B81">
            <v>0</v>
          </cell>
          <cell r="C81">
            <v>0</v>
          </cell>
          <cell r="D81">
            <v>810</v>
          </cell>
          <cell r="E81">
            <v>207.11</v>
          </cell>
          <cell r="F81">
            <v>810</v>
          </cell>
          <cell r="G81">
            <v>207.11</v>
          </cell>
        </row>
        <row r="82">
          <cell r="A82" t="str">
            <v>NATÁLIA COSTA MARTIN</v>
          </cell>
          <cell r="B82">
            <v>0</v>
          </cell>
          <cell r="C82">
            <v>0</v>
          </cell>
          <cell r="D82">
            <v>810</v>
          </cell>
          <cell r="E82">
            <v>286.92</v>
          </cell>
          <cell r="F82">
            <v>810</v>
          </cell>
          <cell r="G82">
            <v>286.92</v>
          </cell>
        </row>
        <row r="83">
          <cell r="A83" t="str">
            <v>NELSON GONÇALVES DE LIMA JUNIOR</v>
          </cell>
          <cell r="B83">
            <v>0</v>
          </cell>
          <cell r="C83">
            <v>0</v>
          </cell>
          <cell r="D83">
            <v>810</v>
          </cell>
          <cell r="E83">
            <v>221.68</v>
          </cell>
          <cell r="F83">
            <v>810</v>
          </cell>
          <cell r="G83">
            <v>221.68</v>
          </cell>
        </row>
        <row r="84">
          <cell r="A84" t="str">
            <v>PATRICIA ROBALO GROKE</v>
          </cell>
          <cell r="B84">
            <v>0</v>
          </cell>
          <cell r="C84">
            <v>0</v>
          </cell>
          <cell r="D84">
            <v>810</v>
          </cell>
          <cell r="E84">
            <v>221.68</v>
          </cell>
          <cell r="F84">
            <v>810</v>
          </cell>
          <cell r="G84">
            <v>221.68</v>
          </cell>
        </row>
        <row r="85">
          <cell r="A85" t="str">
            <v>PAULO DE FALCO EPIFANI</v>
          </cell>
          <cell r="B85">
            <v>0</v>
          </cell>
          <cell r="C85">
            <v>0</v>
          </cell>
          <cell r="D85">
            <v>405</v>
          </cell>
          <cell r="E85">
            <v>69.5</v>
          </cell>
          <cell r="F85">
            <v>320</v>
          </cell>
          <cell r="G85">
            <v>0</v>
          </cell>
        </row>
        <row r="86">
          <cell r="A86" t="str">
            <v>PAULO MACHADO LISBOA FILHO</v>
          </cell>
          <cell r="B86">
            <v>0</v>
          </cell>
          <cell r="C86">
            <v>0</v>
          </cell>
          <cell r="D86">
            <v>405</v>
          </cell>
          <cell r="E86">
            <v>69.5</v>
          </cell>
          <cell r="F86">
            <v>320</v>
          </cell>
          <cell r="G86">
            <v>0</v>
          </cell>
        </row>
        <row r="87">
          <cell r="A87" t="str">
            <v>PAULO MARCIO FILOMENO MANTOVANI</v>
          </cell>
          <cell r="B87">
            <v>0</v>
          </cell>
          <cell r="C87">
            <v>0</v>
          </cell>
          <cell r="D87">
            <v>810</v>
          </cell>
          <cell r="E87">
            <v>353.06</v>
          </cell>
          <cell r="F87">
            <v>810</v>
          </cell>
          <cell r="G87">
            <v>353.06</v>
          </cell>
        </row>
        <row r="88">
          <cell r="A88" t="str">
            <v>POLIANA RISSO SILVA UEDA</v>
          </cell>
          <cell r="B88">
            <v>0</v>
          </cell>
          <cell r="C88">
            <v>0</v>
          </cell>
          <cell r="D88">
            <v>810</v>
          </cell>
          <cell r="E88">
            <v>1437.26</v>
          </cell>
          <cell r="F88">
            <v>810</v>
          </cell>
          <cell r="G88">
            <v>1437.26</v>
          </cell>
        </row>
        <row r="89">
          <cell r="A89" t="str">
            <v>RAFAEL PAULO AMBROSIO</v>
          </cell>
          <cell r="B89">
            <v>0</v>
          </cell>
          <cell r="C89">
            <v>0</v>
          </cell>
          <cell r="D89">
            <v>810</v>
          </cell>
          <cell r="E89">
            <v>221.68</v>
          </cell>
          <cell r="F89">
            <v>810</v>
          </cell>
          <cell r="G89">
            <v>221.68</v>
          </cell>
        </row>
        <row r="90">
          <cell r="A90" t="str">
            <v>RAQUEL ROLNIK</v>
          </cell>
          <cell r="B90">
            <v>0</v>
          </cell>
          <cell r="C90">
            <v>0</v>
          </cell>
          <cell r="D90">
            <v>405</v>
          </cell>
          <cell r="E90">
            <v>69.5</v>
          </cell>
          <cell r="F90">
            <v>320</v>
          </cell>
          <cell r="G90">
            <v>0</v>
          </cell>
        </row>
        <row r="91">
          <cell r="A91" t="str">
            <v>RAQUEL VIEIRA FEITOZA</v>
          </cell>
          <cell r="B91">
            <v>0</v>
          </cell>
          <cell r="C91">
            <v>0</v>
          </cell>
          <cell r="D91">
            <v>810</v>
          </cell>
          <cell r="E91">
            <v>1373.32</v>
          </cell>
          <cell r="F91">
            <v>810</v>
          </cell>
          <cell r="G91">
            <v>1373.32</v>
          </cell>
        </row>
        <row r="92">
          <cell r="A92" t="str">
            <v>RENATA ALVES SUNEGA</v>
          </cell>
          <cell r="B92">
            <v>0</v>
          </cell>
          <cell r="C92">
            <v>0</v>
          </cell>
          <cell r="D92">
            <v>810</v>
          </cell>
          <cell r="E92">
            <v>267.3</v>
          </cell>
          <cell r="F92">
            <v>810</v>
          </cell>
          <cell r="G92">
            <v>267.3</v>
          </cell>
        </row>
        <row r="93">
          <cell r="A93" t="str">
            <v>RENATO MATTI MALKI</v>
          </cell>
          <cell r="B93">
            <v>0</v>
          </cell>
          <cell r="C93">
            <v>0</v>
          </cell>
          <cell r="D93">
            <v>405</v>
          </cell>
          <cell r="E93">
            <v>69.5</v>
          </cell>
          <cell r="F93">
            <v>320</v>
          </cell>
          <cell r="G93">
            <v>0</v>
          </cell>
        </row>
        <row r="94">
          <cell r="A94" t="str">
            <v>RICARDO AGUILLAR DA SILVA</v>
          </cell>
          <cell r="B94">
            <v>0</v>
          </cell>
          <cell r="C94">
            <v>0</v>
          </cell>
          <cell r="D94">
            <v>405</v>
          </cell>
          <cell r="E94">
            <v>69.5</v>
          </cell>
          <cell r="F94">
            <v>810</v>
          </cell>
          <cell r="G94">
            <v>53.04</v>
          </cell>
        </row>
        <row r="95">
          <cell r="A95" t="str">
            <v>ROBERTO CLAUDIO DOS SANTOS AFLALO FILHO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320</v>
          </cell>
          <cell r="G95">
            <v>0</v>
          </cell>
        </row>
        <row r="96">
          <cell r="A96" t="str">
            <v>ROBERTO LOEB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320</v>
          </cell>
          <cell r="G96">
            <v>0</v>
          </cell>
        </row>
        <row r="97">
          <cell r="A97" t="str">
            <v>ROSSELLA ROSSETTO</v>
          </cell>
          <cell r="B97">
            <v>0</v>
          </cell>
          <cell r="C97">
            <v>0</v>
          </cell>
          <cell r="D97">
            <v>405</v>
          </cell>
          <cell r="E97">
            <v>69.5</v>
          </cell>
          <cell r="F97">
            <v>320</v>
          </cell>
          <cell r="G97">
            <v>0</v>
          </cell>
        </row>
        <row r="98">
          <cell r="A98" t="str">
            <v>RUY DOS SANTOS PINTO JUNIOR</v>
          </cell>
          <cell r="B98">
            <v>0</v>
          </cell>
          <cell r="C98">
            <v>0</v>
          </cell>
          <cell r="D98">
            <v>810</v>
          </cell>
          <cell r="E98">
            <v>862.8</v>
          </cell>
          <cell r="F98">
            <v>810</v>
          </cell>
          <cell r="G98">
            <v>862.8</v>
          </cell>
        </row>
        <row r="99">
          <cell r="A99" t="str">
            <v>SALUA KAIRUZ MANOEL</v>
          </cell>
          <cell r="B99">
            <v>0</v>
          </cell>
          <cell r="C99">
            <v>0</v>
          </cell>
          <cell r="D99">
            <v>810</v>
          </cell>
          <cell r="E99">
            <v>758.94</v>
          </cell>
          <cell r="F99">
            <v>810</v>
          </cell>
          <cell r="G99">
            <v>758.94</v>
          </cell>
        </row>
        <row r="100">
          <cell r="A100" t="str">
            <v>SAMI BUSSAB</v>
          </cell>
          <cell r="B100">
            <v>0</v>
          </cell>
          <cell r="C100">
            <v>0</v>
          </cell>
          <cell r="D100">
            <v>405</v>
          </cell>
          <cell r="E100">
            <v>69.5</v>
          </cell>
          <cell r="F100">
            <v>320</v>
          </cell>
          <cell r="G100">
            <v>0</v>
          </cell>
        </row>
        <row r="101">
          <cell r="A101" t="str">
            <v>SARAH FELDMAN</v>
          </cell>
          <cell r="B101">
            <v>0</v>
          </cell>
          <cell r="C101">
            <v>0</v>
          </cell>
          <cell r="D101">
            <v>405</v>
          </cell>
          <cell r="E101">
            <v>69.5</v>
          </cell>
          <cell r="F101">
            <v>320</v>
          </cell>
          <cell r="G101">
            <v>0</v>
          </cell>
        </row>
        <row r="102">
          <cell r="A102" t="str">
            <v>SERGIO BALDI</v>
          </cell>
          <cell r="B102">
            <v>0</v>
          </cell>
          <cell r="C102">
            <v>0</v>
          </cell>
          <cell r="D102">
            <v>810</v>
          </cell>
          <cell r="E102">
            <v>306.44</v>
          </cell>
          <cell r="F102">
            <v>810</v>
          </cell>
          <cell r="G102">
            <v>306.44</v>
          </cell>
        </row>
        <row r="103">
          <cell r="A103" t="str">
            <v>SERGIO DE PAULA LEITE SAMPAIO</v>
          </cell>
          <cell r="B103">
            <v>0</v>
          </cell>
          <cell r="C103">
            <v>0</v>
          </cell>
          <cell r="D103">
            <v>405</v>
          </cell>
          <cell r="E103">
            <v>69.5</v>
          </cell>
          <cell r="F103">
            <v>320</v>
          </cell>
          <cell r="G103">
            <v>0</v>
          </cell>
        </row>
        <row r="104">
          <cell r="A104" t="str">
            <v>SILVANA DUDONIS VITORELO LIZUKA</v>
          </cell>
          <cell r="B104">
            <v>0</v>
          </cell>
          <cell r="C104">
            <v>0</v>
          </cell>
          <cell r="D104">
            <v>810</v>
          </cell>
          <cell r="E104">
            <v>286.92</v>
          </cell>
          <cell r="F104">
            <v>810</v>
          </cell>
          <cell r="G104">
            <v>286.92</v>
          </cell>
        </row>
        <row r="105">
          <cell r="A105" t="str">
            <v>SILVANA SERAFINO CAMBIAGHI</v>
          </cell>
          <cell r="B105">
            <v>0</v>
          </cell>
          <cell r="C105">
            <v>0</v>
          </cell>
          <cell r="D105">
            <v>405</v>
          </cell>
          <cell r="E105">
            <v>69.5</v>
          </cell>
          <cell r="F105">
            <v>320</v>
          </cell>
          <cell r="G105">
            <v>0</v>
          </cell>
        </row>
        <row r="106">
          <cell r="A106" t="str">
            <v>SOFIA PUPPIN RONTANI</v>
          </cell>
          <cell r="B106">
            <v>0</v>
          </cell>
          <cell r="C106">
            <v>0</v>
          </cell>
          <cell r="D106">
            <v>810</v>
          </cell>
          <cell r="E106">
            <v>480.94</v>
          </cell>
          <cell r="F106">
            <v>810</v>
          </cell>
          <cell r="G106">
            <v>480.94</v>
          </cell>
        </row>
        <row r="107">
          <cell r="A107" t="str">
            <v>TERCIA ALMEIDA DE OLIVEIRA</v>
          </cell>
          <cell r="B107">
            <v>0</v>
          </cell>
          <cell r="C107">
            <v>0</v>
          </cell>
          <cell r="D107">
            <v>810</v>
          </cell>
          <cell r="E107">
            <v>888.29</v>
          </cell>
          <cell r="F107">
            <v>810</v>
          </cell>
          <cell r="G107">
            <v>888.29</v>
          </cell>
        </row>
        <row r="108">
          <cell r="A108" t="str">
            <v>VALDIR BERGAMINI</v>
          </cell>
          <cell r="B108">
            <v>0</v>
          </cell>
          <cell r="C108">
            <v>0</v>
          </cell>
          <cell r="D108">
            <v>810</v>
          </cell>
          <cell r="E108">
            <v>1041.22</v>
          </cell>
          <cell r="F108">
            <v>810</v>
          </cell>
          <cell r="G108">
            <v>1041.22</v>
          </cell>
        </row>
        <row r="109">
          <cell r="A109" t="str">
            <v>VANESSA GAYEGO BELLO FIGUEIREDO</v>
          </cell>
          <cell r="B109">
            <v>0</v>
          </cell>
          <cell r="C109">
            <v>0</v>
          </cell>
          <cell r="D109">
            <v>810</v>
          </cell>
          <cell r="E109">
            <v>267.3</v>
          </cell>
          <cell r="F109">
            <v>810</v>
          </cell>
          <cell r="G109">
            <v>267.3</v>
          </cell>
        </row>
        <row r="110">
          <cell r="A110" t="str">
            <v>VERA SANTANA LUZ</v>
          </cell>
          <cell r="B110">
            <v>0</v>
          </cell>
          <cell r="C110">
            <v>0</v>
          </cell>
          <cell r="D110">
            <v>405</v>
          </cell>
          <cell r="E110">
            <v>69.5</v>
          </cell>
          <cell r="F110">
            <v>320</v>
          </cell>
          <cell r="G110">
            <v>0</v>
          </cell>
        </row>
        <row r="111">
          <cell r="A111" t="str">
            <v>VINICIUS HERNANDES DE ANDRADE</v>
          </cell>
          <cell r="B111">
            <v>0</v>
          </cell>
          <cell r="C111">
            <v>0</v>
          </cell>
          <cell r="D111">
            <v>405</v>
          </cell>
          <cell r="E111">
            <v>69.5</v>
          </cell>
          <cell r="F111">
            <v>320</v>
          </cell>
          <cell r="G111">
            <v>0</v>
          </cell>
        </row>
        <row r="112">
          <cell r="A112" t="str">
            <v>VIOLETA SALDANHA KUBRUSLY</v>
          </cell>
          <cell r="B112">
            <v>0</v>
          </cell>
          <cell r="C112">
            <v>0</v>
          </cell>
          <cell r="D112">
            <v>405</v>
          </cell>
          <cell r="E112">
            <v>69.5</v>
          </cell>
          <cell r="F112">
            <v>320</v>
          </cell>
          <cell r="G112">
            <v>0</v>
          </cell>
        </row>
        <row r="113">
          <cell r="A113" t="str">
            <v>WEBER SUTTI</v>
          </cell>
          <cell r="B113">
            <v>0</v>
          </cell>
          <cell r="C113">
            <v>0</v>
          </cell>
          <cell r="D113">
            <v>405</v>
          </cell>
          <cell r="E113">
            <v>69.5</v>
          </cell>
          <cell r="F113">
            <v>320</v>
          </cell>
          <cell r="G113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E2EFD9"/>
    <pageSetUpPr fitToPage="1"/>
  </sheetPr>
  <dimension ref="A1:U517"/>
  <sheetViews>
    <sheetView showGridLines="0" tabSelected="1" topLeftCell="G37" zoomScale="80" zoomScaleNormal="80" zoomScaleSheetLayoutView="50" workbookViewId="0">
      <selection activeCell="A16" sqref="A16:Q17"/>
    </sheetView>
  </sheetViews>
  <sheetFormatPr defaultColWidth="12.59765625" defaultRowHeight="15" customHeight="1" x14ac:dyDescent="0.3"/>
  <cols>
    <col min="1" max="1" width="12.09765625" style="1" customWidth="1"/>
    <col min="2" max="2" width="10.19921875" style="1" customWidth="1"/>
    <col min="3" max="3" width="50.8984375" style="1" customWidth="1"/>
    <col min="4" max="4" width="2.59765625" style="1" customWidth="1"/>
    <col min="5" max="5" width="12.8984375" style="1" customWidth="1"/>
    <col min="6" max="6" width="2.59765625" style="1" customWidth="1"/>
    <col min="7" max="7" width="8.8984375" style="1" customWidth="1"/>
    <col min="8" max="8" width="13.59765625" style="1" customWidth="1"/>
    <col min="9" max="9" width="12.8984375" style="1" customWidth="1"/>
    <col min="10" max="10" width="14.59765625" style="1" customWidth="1"/>
    <col min="11" max="11" width="15" style="1" customWidth="1"/>
    <col min="12" max="12" width="14.69921875" style="1" customWidth="1"/>
    <col min="13" max="13" width="9.59765625" style="1" customWidth="1"/>
    <col min="14" max="14" width="9.69921875" style="1" customWidth="1"/>
    <col min="15" max="15" width="7.59765625" style="83" customWidth="1"/>
    <col min="16" max="16" width="12.3984375" style="83" customWidth="1"/>
    <col min="17" max="17" width="30.59765625" style="83" customWidth="1"/>
    <col min="18" max="18" width="24" style="1" customWidth="1"/>
    <col min="19" max="21" width="10.5" style="1" bestFit="1" customWidth="1"/>
    <col min="22" max="26" width="7.59765625" style="1" customWidth="1"/>
    <col min="27" max="16384" width="12.59765625" style="1"/>
  </cols>
  <sheetData>
    <row r="1" spans="1:21" ht="29.4" customHeight="1" x14ac:dyDescent="0.3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10"/>
    </row>
    <row r="2" spans="1:21" thickBot="1" x14ac:dyDescent="0.35">
      <c r="A2" s="11"/>
      <c r="B2" s="10"/>
      <c r="C2" s="12"/>
      <c r="D2" s="10"/>
      <c r="E2" s="13"/>
      <c r="F2" s="10"/>
      <c r="G2" s="10"/>
      <c r="H2" s="13"/>
      <c r="I2" s="13"/>
      <c r="J2" s="10"/>
      <c r="K2" s="10"/>
      <c r="L2" s="10"/>
      <c r="M2" s="10"/>
      <c r="N2" s="10"/>
      <c r="O2" s="74" t="s">
        <v>1</v>
      </c>
      <c r="P2" s="74"/>
      <c r="Q2" s="74"/>
      <c r="R2" s="10"/>
    </row>
    <row r="3" spans="1:21" ht="15" customHeight="1" thickBot="1" x14ac:dyDescent="0.3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75" t="s">
        <v>2</v>
      </c>
      <c r="P3" s="75" t="s">
        <v>3</v>
      </c>
      <c r="Q3" s="76" t="s">
        <v>4</v>
      </c>
      <c r="R3" s="10"/>
      <c r="S3" s="40" t="s">
        <v>85</v>
      </c>
      <c r="T3" s="41"/>
      <c r="U3" s="42"/>
    </row>
    <row r="4" spans="1:21" ht="60" customHeight="1" thickBot="1" x14ac:dyDescent="0.35">
      <c r="A4" s="56" t="s">
        <v>5</v>
      </c>
      <c r="B4" s="57" t="s">
        <v>6</v>
      </c>
      <c r="C4" s="56" t="s">
        <v>7</v>
      </c>
      <c r="D4" s="56" t="s">
        <v>8</v>
      </c>
      <c r="E4" s="58" t="s">
        <v>9</v>
      </c>
      <c r="F4" s="56" t="s">
        <v>8</v>
      </c>
      <c r="G4" s="56"/>
      <c r="H4" s="58" t="s">
        <v>10</v>
      </c>
      <c r="I4" s="58" t="s">
        <v>11</v>
      </c>
      <c r="J4" s="59" t="s">
        <v>12</v>
      </c>
      <c r="K4" s="59" t="s">
        <v>13</v>
      </c>
      <c r="L4" s="56" t="s">
        <v>14</v>
      </c>
      <c r="M4" s="56" t="s">
        <v>15</v>
      </c>
      <c r="N4" s="56" t="s">
        <v>16</v>
      </c>
      <c r="O4" s="75"/>
      <c r="P4" s="75"/>
      <c r="Q4" s="75"/>
      <c r="R4" s="9" t="s">
        <v>17</v>
      </c>
      <c r="S4" s="61" t="s">
        <v>82</v>
      </c>
      <c r="T4" s="62" t="s">
        <v>83</v>
      </c>
      <c r="U4" s="60" t="s">
        <v>84</v>
      </c>
    </row>
    <row r="5" spans="1:21" ht="15.6" customHeight="1" x14ac:dyDescent="0.3">
      <c r="A5" s="6" t="s">
        <v>18</v>
      </c>
      <c r="B5" s="15">
        <v>43836</v>
      </c>
      <c r="C5" s="6" t="s">
        <v>19</v>
      </c>
      <c r="D5" s="6">
        <v>1</v>
      </c>
      <c r="E5" s="3">
        <v>810</v>
      </c>
      <c r="F5" s="3">
        <v>1</v>
      </c>
      <c r="G5" s="3" t="str">
        <f t="shared" ref="G5:G14" si="0">IF(F5=1,"ida e volta", "--" )</f>
        <v>ida e volta</v>
      </c>
      <c r="H5" s="3">
        <v>888.29</v>
      </c>
      <c r="I5" s="3">
        <f t="shared" ref="I5:I14" si="1">SUM(H5,E5)</f>
        <v>1698.29</v>
      </c>
      <c r="J5" s="15">
        <v>43846</v>
      </c>
      <c r="K5" s="37" t="s">
        <v>20</v>
      </c>
      <c r="L5" s="14" t="s">
        <v>21</v>
      </c>
      <c r="M5" s="14" t="s">
        <v>21</v>
      </c>
      <c r="N5" s="14"/>
      <c r="O5" s="75"/>
      <c r="P5" s="75"/>
      <c r="Q5" s="75"/>
      <c r="R5" s="35">
        <v>405</v>
      </c>
      <c r="S5" s="63"/>
      <c r="T5" s="64"/>
      <c r="U5" s="65"/>
    </row>
    <row r="6" spans="1:21" ht="15.75" customHeight="1" x14ac:dyDescent="0.3">
      <c r="A6" s="6" t="s">
        <v>22</v>
      </c>
      <c r="B6" s="15">
        <v>43839</v>
      </c>
      <c r="C6" s="6" t="s">
        <v>23</v>
      </c>
      <c r="D6" s="6">
        <v>1</v>
      </c>
      <c r="E6" s="3">
        <v>810</v>
      </c>
      <c r="F6" s="3">
        <v>1</v>
      </c>
      <c r="G6" s="3" t="str">
        <f t="shared" si="0"/>
        <v>ida e volta</v>
      </c>
      <c r="H6" s="3">
        <v>888.29</v>
      </c>
      <c r="I6" s="3">
        <f t="shared" si="1"/>
        <v>1698.29</v>
      </c>
      <c r="J6" s="15">
        <v>43846</v>
      </c>
      <c r="K6" s="37" t="s">
        <v>20</v>
      </c>
      <c r="L6" s="14" t="s">
        <v>21</v>
      </c>
      <c r="M6" s="14" t="s">
        <v>21</v>
      </c>
      <c r="N6" s="14"/>
      <c r="O6" s="75"/>
      <c r="P6" s="75"/>
      <c r="Q6" s="75"/>
      <c r="R6" s="35">
        <v>405</v>
      </c>
      <c r="S6" s="63"/>
      <c r="T6" s="64"/>
      <c r="U6" s="65"/>
    </row>
    <row r="7" spans="1:21" ht="15.75" customHeight="1" x14ac:dyDescent="0.3">
      <c r="A7" s="6" t="s">
        <v>22</v>
      </c>
      <c r="B7" s="15">
        <v>43846</v>
      </c>
      <c r="C7" s="6" t="s">
        <v>24</v>
      </c>
      <c r="D7" s="6">
        <v>1</v>
      </c>
      <c r="E7" s="3">
        <v>810</v>
      </c>
      <c r="F7" s="3">
        <v>1</v>
      </c>
      <c r="G7" s="3" t="str">
        <f t="shared" si="0"/>
        <v>ida e volta</v>
      </c>
      <c r="H7" s="3">
        <v>888.29</v>
      </c>
      <c r="I7" s="3">
        <f t="shared" si="1"/>
        <v>1698.29</v>
      </c>
      <c r="J7" s="15">
        <v>43846</v>
      </c>
      <c r="K7" s="37"/>
      <c r="L7" s="14" t="s">
        <v>21</v>
      </c>
      <c r="M7" s="14" t="s">
        <v>21</v>
      </c>
      <c r="N7" s="14"/>
      <c r="O7" s="75"/>
      <c r="P7" s="75"/>
      <c r="Q7" s="75"/>
      <c r="R7" s="35"/>
      <c r="S7" s="63"/>
      <c r="T7" s="64"/>
      <c r="U7" s="65"/>
    </row>
    <row r="8" spans="1:21" ht="15.75" customHeight="1" x14ac:dyDescent="0.3">
      <c r="A8" s="6" t="s">
        <v>25</v>
      </c>
      <c r="B8" s="15">
        <v>43847</v>
      </c>
      <c r="C8" s="6" t="s">
        <v>26</v>
      </c>
      <c r="D8" s="6">
        <v>1</v>
      </c>
      <c r="E8" s="3">
        <v>810</v>
      </c>
      <c r="F8" s="3"/>
      <c r="G8" s="3" t="str">
        <f t="shared" si="0"/>
        <v>--</v>
      </c>
      <c r="H8" s="3">
        <f>IF(F8=1,VLOOKUP($A$1,[1]BASE!$A$2:$G$113,7,FALSE),0)</f>
        <v>0</v>
      </c>
      <c r="I8" s="3">
        <f t="shared" si="1"/>
        <v>810</v>
      </c>
      <c r="J8" s="15">
        <v>43846</v>
      </c>
      <c r="K8" s="37"/>
      <c r="L8" s="14" t="s">
        <v>21</v>
      </c>
      <c r="M8" s="14" t="s">
        <v>21</v>
      </c>
      <c r="N8" s="14"/>
      <c r="O8" s="75"/>
      <c r="P8" s="75"/>
      <c r="Q8" s="75"/>
      <c r="R8" s="35">
        <v>405</v>
      </c>
      <c r="S8" s="63"/>
      <c r="T8" s="64"/>
      <c r="U8" s="65"/>
    </row>
    <row r="9" spans="1:21" ht="15.75" customHeight="1" x14ac:dyDescent="0.3">
      <c r="A9" s="6" t="s">
        <v>18</v>
      </c>
      <c r="B9" s="15">
        <v>43850</v>
      </c>
      <c r="C9" s="4" t="s">
        <v>27</v>
      </c>
      <c r="D9" s="6">
        <v>1</v>
      </c>
      <c r="E9" s="3">
        <v>810</v>
      </c>
      <c r="F9" s="3">
        <v>1</v>
      </c>
      <c r="G9" s="3" t="str">
        <f t="shared" si="0"/>
        <v>ida e volta</v>
      </c>
      <c r="H9" s="3">
        <v>888.29</v>
      </c>
      <c r="I9" s="3">
        <f t="shared" si="1"/>
        <v>1698.29</v>
      </c>
      <c r="J9" s="15">
        <v>43846</v>
      </c>
      <c r="K9" s="37"/>
      <c r="L9" s="49" t="s">
        <v>28</v>
      </c>
      <c r="M9" s="49"/>
      <c r="N9" s="49"/>
      <c r="O9" s="77">
        <f>E9</f>
        <v>810</v>
      </c>
      <c r="P9" s="77">
        <f>H9</f>
        <v>888.29</v>
      </c>
      <c r="Q9" s="75" t="s">
        <v>28</v>
      </c>
      <c r="R9" s="35"/>
      <c r="S9" s="63"/>
      <c r="T9" s="64"/>
      <c r="U9" s="65"/>
    </row>
    <row r="10" spans="1:21" ht="15.75" customHeight="1" x14ac:dyDescent="0.3">
      <c r="A10" s="6" t="s">
        <v>29</v>
      </c>
      <c r="B10" s="15">
        <v>43852</v>
      </c>
      <c r="C10" s="6" t="s">
        <v>30</v>
      </c>
      <c r="D10" s="6">
        <v>1</v>
      </c>
      <c r="E10" s="3">
        <v>810</v>
      </c>
      <c r="F10" s="3">
        <v>1</v>
      </c>
      <c r="G10" s="3" t="str">
        <f t="shared" si="0"/>
        <v>ida e volta</v>
      </c>
      <c r="H10" s="3">
        <v>888.29</v>
      </c>
      <c r="I10" s="3">
        <f t="shared" si="1"/>
        <v>1698.29</v>
      </c>
      <c r="J10" s="15">
        <v>43846</v>
      </c>
      <c r="K10" s="37"/>
      <c r="L10" s="14" t="s">
        <v>21</v>
      </c>
      <c r="M10" s="14"/>
      <c r="N10" s="14" t="s">
        <v>31</v>
      </c>
      <c r="O10" s="75"/>
      <c r="P10" s="75"/>
      <c r="Q10" s="75"/>
      <c r="R10" s="35">
        <v>405</v>
      </c>
      <c r="S10" s="63"/>
      <c r="T10" s="64"/>
      <c r="U10" s="65"/>
    </row>
    <row r="11" spans="1:21" ht="15.75" customHeight="1" x14ac:dyDescent="0.3">
      <c r="A11" s="6" t="s">
        <v>18</v>
      </c>
      <c r="B11" s="15">
        <v>43857</v>
      </c>
      <c r="C11" s="4" t="s">
        <v>27</v>
      </c>
      <c r="D11" s="6">
        <v>1</v>
      </c>
      <c r="E11" s="3">
        <v>810</v>
      </c>
      <c r="F11" s="3">
        <v>1</v>
      </c>
      <c r="G11" s="3" t="str">
        <f t="shared" si="0"/>
        <v>ida e volta</v>
      </c>
      <c r="H11" s="3">
        <v>888.29</v>
      </c>
      <c r="I11" s="3">
        <f t="shared" si="1"/>
        <v>1698.29</v>
      </c>
      <c r="J11" s="15">
        <v>43846</v>
      </c>
      <c r="K11" s="37"/>
      <c r="L11" s="49" t="s">
        <v>28</v>
      </c>
      <c r="M11" s="49"/>
      <c r="N11" s="49"/>
      <c r="O11" s="77">
        <f>E11</f>
        <v>810</v>
      </c>
      <c r="P11" s="77">
        <f>H11</f>
        <v>888.29</v>
      </c>
      <c r="Q11" s="75" t="s">
        <v>28</v>
      </c>
      <c r="R11" s="35"/>
      <c r="S11" s="63"/>
      <c r="T11" s="64"/>
      <c r="U11" s="65"/>
    </row>
    <row r="12" spans="1:21" ht="15.75" customHeight="1" x14ac:dyDescent="0.3">
      <c r="A12" s="6" t="s">
        <v>29</v>
      </c>
      <c r="B12" s="15">
        <v>43859</v>
      </c>
      <c r="C12" s="6" t="s">
        <v>32</v>
      </c>
      <c r="D12" s="6">
        <v>1</v>
      </c>
      <c r="E12" s="3">
        <v>810</v>
      </c>
      <c r="F12" s="3">
        <v>1</v>
      </c>
      <c r="G12" s="3" t="str">
        <f t="shared" si="0"/>
        <v>ida e volta</v>
      </c>
      <c r="H12" s="3">
        <v>888.29</v>
      </c>
      <c r="I12" s="3">
        <f t="shared" si="1"/>
        <v>1698.29</v>
      </c>
      <c r="J12" s="15">
        <v>43846</v>
      </c>
      <c r="K12" s="37"/>
      <c r="L12" s="14" t="s">
        <v>21</v>
      </c>
      <c r="M12" s="14" t="s">
        <v>21</v>
      </c>
      <c r="N12" s="14"/>
      <c r="O12" s="75"/>
      <c r="P12" s="75"/>
      <c r="Q12" s="75"/>
      <c r="R12" s="35"/>
      <c r="S12" s="63"/>
      <c r="T12" s="64"/>
      <c r="U12" s="65"/>
    </row>
    <row r="13" spans="1:21" ht="15.75" customHeight="1" x14ac:dyDescent="0.3">
      <c r="A13" s="6" t="s">
        <v>22</v>
      </c>
      <c r="B13" s="15">
        <v>43860</v>
      </c>
      <c r="C13" s="6" t="s">
        <v>33</v>
      </c>
      <c r="D13" s="6">
        <v>1</v>
      </c>
      <c r="E13" s="3">
        <v>810</v>
      </c>
      <c r="F13" s="3"/>
      <c r="G13" s="3" t="str">
        <f t="shared" si="0"/>
        <v>--</v>
      </c>
      <c r="H13" s="3">
        <f>IF(F13=1,VLOOKUP($A$1,[1]BASE!$A$2:$G$113,7,FALSE),0)</f>
        <v>0</v>
      </c>
      <c r="I13" s="3">
        <f t="shared" si="1"/>
        <v>810</v>
      </c>
      <c r="J13" s="15">
        <v>43846</v>
      </c>
      <c r="K13" s="37" t="s">
        <v>20</v>
      </c>
      <c r="L13" s="14" t="s">
        <v>21</v>
      </c>
      <c r="M13" s="14" t="s">
        <v>21</v>
      </c>
      <c r="N13" s="14"/>
      <c r="O13" s="75"/>
      <c r="P13" s="75"/>
      <c r="Q13" s="75"/>
      <c r="R13" s="35"/>
      <c r="S13" s="63"/>
      <c r="T13" s="64"/>
      <c r="U13" s="65"/>
    </row>
    <row r="14" spans="1:21" ht="15.75" customHeight="1" x14ac:dyDescent="0.3">
      <c r="A14" s="6" t="s">
        <v>25</v>
      </c>
      <c r="B14" s="15">
        <v>43861</v>
      </c>
      <c r="C14" s="5" t="s">
        <v>34</v>
      </c>
      <c r="D14" s="6">
        <v>1</v>
      </c>
      <c r="E14" s="3">
        <v>810</v>
      </c>
      <c r="F14" s="3"/>
      <c r="G14" s="3" t="str">
        <f t="shared" si="0"/>
        <v>--</v>
      </c>
      <c r="H14" s="3">
        <f>IF(F14=1,VLOOKUP($A$1,[1]BASE!$A$2:$G$113,7,FALSE),0)</f>
        <v>0</v>
      </c>
      <c r="I14" s="3">
        <f t="shared" si="1"/>
        <v>810</v>
      </c>
      <c r="J14" s="15">
        <v>43846</v>
      </c>
      <c r="K14" s="37"/>
      <c r="L14" s="14" t="s">
        <v>21</v>
      </c>
      <c r="M14" s="14"/>
      <c r="N14" s="2" t="s">
        <v>21</v>
      </c>
      <c r="O14" s="75"/>
      <c r="P14" s="75"/>
      <c r="Q14" s="75"/>
      <c r="R14" s="35">
        <f>E14/2</f>
        <v>405</v>
      </c>
      <c r="S14" s="63"/>
      <c r="T14" s="64"/>
      <c r="U14" s="65"/>
    </row>
    <row r="15" spans="1:21" ht="15.75" customHeight="1" x14ac:dyDescent="0.3">
      <c r="A15" s="46"/>
      <c r="B15" s="46"/>
      <c r="C15" s="46"/>
      <c r="D15" s="6">
        <f>SUM(D5:D14)</f>
        <v>10</v>
      </c>
      <c r="E15" s="3">
        <v>810</v>
      </c>
      <c r="F15" s="3">
        <f>SUM(F5:F14)</f>
        <v>7</v>
      </c>
      <c r="G15" s="3"/>
      <c r="H15" s="3">
        <f>SUM(H5:H14)</f>
        <v>6218.03</v>
      </c>
      <c r="I15" s="3">
        <f>SUM(I5:I14)</f>
        <v>14318.030000000002</v>
      </c>
      <c r="J15" s="46"/>
      <c r="K15" s="46"/>
      <c r="L15" s="46"/>
      <c r="M15" s="46"/>
      <c r="N15" s="46"/>
      <c r="O15" s="78">
        <f>SUM(O5:P14)</f>
        <v>3396.58</v>
      </c>
      <c r="P15" s="79"/>
      <c r="Q15" s="75" t="s">
        <v>35</v>
      </c>
      <c r="R15" s="7">
        <f>SUM(R5:R14)</f>
        <v>2025</v>
      </c>
      <c r="S15" s="63">
        <v>14318.03</v>
      </c>
      <c r="T15" s="64">
        <v>14318.05</v>
      </c>
      <c r="U15" s="66">
        <f>I5+I6+I7+I8+I9+I10+I11+I12+I13+I14</f>
        <v>14318.030000000002</v>
      </c>
    </row>
    <row r="16" spans="1:21" ht="42" customHeight="1" x14ac:dyDescent="0.3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8"/>
      <c r="R16" s="10"/>
      <c r="S16" s="63"/>
      <c r="T16" s="64"/>
      <c r="U16" s="65"/>
    </row>
    <row r="17" spans="1:21" ht="15.75" customHeight="1" x14ac:dyDescent="0.3">
      <c r="A17" s="10"/>
      <c r="B17" s="17"/>
      <c r="C17" s="10"/>
      <c r="D17" s="10"/>
      <c r="E17" s="18"/>
      <c r="F17" s="10"/>
      <c r="G17" s="10"/>
      <c r="H17" s="18"/>
      <c r="I17" s="18"/>
      <c r="J17" s="10"/>
      <c r="K17" s="10"/>
      <c r="L17" s="10"/>
      <c r="M17" s="10"/>
      <c r="N17" s="10"/>
      <c r="O17" s="74" t="s">
        <v>1</v>
      </c>
      <c r="P17" s="74"/>
      <c r="Q17" s="74"/>
      <c r="R17" s="10"/>
      <c r="S17" s="63"/>
      <c r="T17" s="64"/>
      <c r="U17" s="65"/>
    </row>
    <row r="18" spans="1:21" ht="15.75" customHeight="1" x14ac:dyDescent="0.3">
      <c r="A18" s="10"/>
      <c r="B18" s="17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75" t="s">
        <v>2</v>
      </c>
      <c r="P18" s="75" t="s">
        <v>3</v>
      </c>
      <c r="Q18" s="76" t="s">
        <v>4</v>
      </c>
      <c r="R18" s="10"/>
      <c r="S18" s="63"/>
      <c r="T18" s="64"/>
      <c r="U18" s="65"/>
    </row>
    <row r="19" spans="1:21" ht="57.6" x14ac:dyDescent="0.3">
      <c r="A19" s="56" t="s">
        <v>5</v>
      </c>
      <c r="B19" s="57" t="s">
        <v>36</v>
      </c>
      <c r="C19" s="56" t="s">
        <v>7</v>
      </c>
      <c r="D19" s="56" t="s">
        <v>8</v>
      </c>
      <c r="E19" s="58" t="s">
        <v>9</v>
      </c>
      <c r="F19" s="56" t="s">
        <v>8</v>
      </c>
      <c r="G19" s="56"/>
      <c r="H19" s="58" t="s">
        <v>10</v>
      </c>
      <c r="I19" s="58" t="s">
        <v>11</v>
      </c>
      <c r="J19" s="59" t="s">
        <v>12</v>
      </c>
      <c r="K19" s="59" t="s">
        <v>13</v>
      </c>
      <c r="L19" s="56" t="s">
        <v>14</v>
      </c>
      <c r="M19" s="56" t="s">
        <v>15</v>
      </c>
      <c r="N19" s="56" t="s">
        <v>16</v>
      </c>
      <c r="O19" s="75"/>
      <c r="P19" s="75"/>
      <c r="Q19" s="76"/>
      <c r="R19" s="9" t="s">
        <v>17</v>
      </c>
      <c r="S19" s="63"/>
      <c r="T19" s="64"/>
      <c r="U19" s="65"/>
    </row>
    <row r="20" spans="1:21" ht="15.75" customHeight="1" x14ac:dyDescent="0.3">
      <c r="A20" s="6" t="s">
        <v>37</v>
      </c>
      <c r="B20" s="19">
        <v>43865</v>
      </c>
      <c r="C20" s="20" t="s">
        <v>38</v>
      </c>
      <c r="D20" s="20">
        <v>1</v>
      </c>
      <c r="E20" s="21">
        <v>810</v>
      </c>
      <c r="F20" s="20"/>
      <c r="G20" s="20" t="str">
        <f t="shared" ref="G20:G32" si="2">IF(F20=1,"ida e volta", "--" )</f>
        <v>--</v>
      </c>
      <c r="H20" s="21">
        <f>IF(F20=1,VLOOKUP($A$1,[1]BASE!$A$2:$G$113,7,FALSE),0)</f>
        <v>0</v>
      </c>
      <c r="I20" s="21">
        <f t="shared" ref="I20:I33" si="3">SUM(H20,E20)</f>
        <v>810</v>
      </c>
      <c r="J20" s="19">
        <v>43868</v>
      </c>
      <c r="K20" s="39" t="s">
        <v>39</v>
      </c>
      <c r="L20" s="6" t="s">
        <v>21</v>
      </c>
      <c r="M20" s="6" t="s">
        <v>21</v>
      </c>
      <c r="N20" s="6"/>
      <c r="O20" s="75"/>
      <c r="P20" s="75"/>
      <c r="Q20" s="76"/>
      <c r="R20" s="36"/>
      <c r="S20" s="63"/>
      <c r="T20" s="64"/>
      <c r="U20" s="65"/>
    </row>
    <row r="21" spans="1:21" ht="15.6" customHeight="1" x14ac:dyDescent="0.3">
      <c r="A21" s="6" t="s">
        <v>29</v>
      </c>
      <c r="B21" s="19">
        <v>43866</v>
      </c>
      <c r="C21" s="20" t="s">
        <v>40</v>
      </c>
      <c r="D21" s="20">
        <v>1</v>
      </c>
      <c r="E21" s="21">
        <v>810</v>
      </c>
      <c r="F21" s="20">
        <v>1</v>
      </c>
      <c r="G21" s="20" t="str">
        <f t="shared" si="2"/>
        <v>ida e volta</v>
      </c>
      <c r="H21" s="21">
        <v>888.29</v>
      </c>
      <c r="I21" s="21">
        <f t="shared" si="3"/>
        <v>1698.29</v>
      </c>
      <c r="J21" s="19">
        <v>43868</v>
      </c>
      <c r="K21" s="39" t="s">
        <v>41</v>
      </c>
      <c r="L21" s="6" t="s">
        <v>21</v>
      </c>
      <c r="M21" s="6" t="s">
        <v>21</v>
      </c>
      <c r="N21" s="6"/>
      <c r="O21" s="75"/>
      <c r="P21" s="75"/>
      <c r="Q21" s="76"/>
      <c r="R21" s="36"/>
      <c r="S21" s="63"/>
      <c r="T21" s="64"/>
      <c r="U21" s="65"/>
    </row>
    <row r="22" spans="1:21" ht="15.75" customHeight="1" x14ac:dyDescent="0.3">
      <c r="A22" s="6" t="s">
        <v>22</v>
      </c>
      <c r="B22" s="19">
        <v>43867</v>
      </c>
      <c r="C22" s="20" t="s">
        <v>42</v>
      </c>
      <c r="D22" s="20">
        <v>1</v>
      </c>
      <c r="E22" s="21">
        <v>810</v>
      </c>
      <c r="F22" s="20"/>
      <c r="G22" s="20" t="str">
        <f t="shared" si="2"/>
        <v>--</v>
      </c>
      <c r="H22" s="21">
        <f>IF(F22=1,VLOOKUP($A$1,[1]BASE!$A$2:$G$113,7,FALSE),0)</f>
        <v>0</v>
      </c>
      <c r="I22" s="21">
        <f t="shared" si="3"/>
        <v>810</v>
      </c>
      <c r="J22" s="19">
        <v>43868</v>
      </c>
      <c r="K22" s="39" t="s">
        <v>41</v>
      </c>
      <c r="L22" s="6" t="s">
        <v>21</v>
      </c>
      <c r="M22" s="6" t="s">
        <v>21</v>
      </c>
      <c r="N22" s="6"/>
      <c r="O22" s="75"/>
      <c r="P22" s="75"/>
      <c r="Q22" s="76"/>
      <c r="R22" s="35">
        <v>405</v>
      </c>
      <c r="S22" s="63"/>
      <c r="T22" s="64"/>
      <c r="U22" s="65"/>
    </row>
    <row r="23" spans="1:21" ht="15.6" customHeight="1" x14ac:dyDescent="0.3">
      <c r="A23" s="22" t="s">
        <v>37</v>
      </c>
      <c r="B23" s="23">
        <v>43872</v>
      </c>
      <c r="C23" s="22" t="s">
        <v>43</v>
      </c>
      <c r="D23" s="22">
        <v>1</v>
      </c>
      <c r="E23" s="21">
        <v>810</v>
      </c>
      <c r="F23" s="22">
        <v>1</v>
      </c>
      <c r="G23" s="22" t="str">
        <f t="shared" si="2"/>
        <v>ida e volta</v>
      </c>
      <c r="H23" s="24">
        <v>0</v>
      </c>
      <c r="I23" s="25">
        <f t="shared" si="3"/>
        <v>810</v>
      </c>
      <c r="J23" s="23">
        <v>43868</v>
      </c>
      <c r="K23" s="38" t="s">
        <v>44</v>
      </c>
      <c r="L23" s="50" t="s">
        <v>45</v>
      </c>
      <c r="M23" s="50"/>
      <c r="N23" s="50"/>
      <c r="O23" s="77">
        <f>E23</f>
        <v>810</v>
      </c>
      <c r="P23" s="77">
        <f>H23</f>
        <v>0</v>
      </c>
      <c r="Q23" s="76"/>
      <c r="R23" s="35"/>
      <c r="S23" s="63"/>
      <c r="T23" s="64"/>
      <c r="U23" s="65"/>
    </row>
    <row r="24" spans="1:21" ht="15.75" customHeight="1" x14ac:dyDescent="0.3">
      <c r="A24" s="20" t="s">
        <v>29</v>
      </c>
      <c r="B24" s="26">
        <v>43873</v>
      </c>
      <c r="C24" s="27" t="s">
        <v>46</v>
      </c>
      <c r="D24" s="27">
        <v>1</v>
      </c>
      <c r="E24" s="21">
        <v>810</v>
      </c>
      <c r="F24" s="27"/>
      <c r="G24" s="27" t="str">
        <f t="shared" si="2"/>
        <v>--</v>
      </c>
      <c r="H24" s="28">
        <f>IF(F24=1,VLOOKUP($A$1,[1]BASE!$A$2:$G$113,7,FALSE),0)</f>
        <v>0</v>
      </c>
      <c r="I24" s="28">
        <v>0</v>
      </c>
      <c r="J24" s="27" t="s">
        <v>47</v>
      </c>
      <c r="K24" s="27" t="s">
        <v>20</v>
      </c>
      <c r="L24" s="6" t="s">
        <v>21</v>
      </c>
      <c r="M24" s="6" t="s">
        <v>21</v>
      </c>
      <c r="N24" s="6"/>
      <c r="O24" s="75"/>
      <c r="P24" s="75"/>
      <c r="Q24" s="76"/>
      <c r="R24" s="35"/>
      <c r="S24" s="63"/>
      <c r="T24" s="64"/>
      <c r="U24" s="65"/>
    </row>
    <row r="25" spans="1:21" ht="15.75" customHeight="1" x14ac:dyDescent="0.3">
      <c r="A25" s="6" t="s">
        <v>22</v>
      </c>
      <c r="B25" s="15">
        <v>43874</v>
      </c>
      <c r="C25" s="6" t="s">
        <v>48</v>
      </c>
      <c r="D25" s="6">
        <v>1</v>
      </c>
      <c r="E25" s="21">
        <v>810</v>
      </c>
      <c r="F25" s="6">
        <v>1</v>
      </c>
      <c r="G25" s="6" t="str">
        <f t="shared" si="2"/>
        <v>ida e volta</v>
      </c>
      <c r="H25" s="16">
        <v>888.29</v>
      </c>
      <c r="I25" s="16">
        <f t="shared" si="3"/>
        <v>1698.29</v>
      </c>
      <c r="J25" s="15">
        <v>43868</v>
      </c>
      <c r="K25" s="39" t="s">
        <v>49</v>
      </c>
      <c r="L25" s="6" t="s">
        <v>21</v>
      </c>
      <c r="M25" s="6" t="s">
        <v>21</v>
      </c>
      <c r="N25" s="6"/>
      <c r="O25" s="75"/>
      <c r="P25" s="75"/>
      <c r="Q25" s="76"/>
      <c r="R25" s="35">
        <v>405</v>
      </c>
      <c r="S25" s="63"/>
      <c r="T25" s="64"/>
      <c r="U25" s="65"/>
    </row>
    <row r="26" spans="1:21" ht="15.75" customHeight="1" x14ac:dyDescent="0.3">
      <c r="A26" s="6" t="s">
        <v>25</v>
      </c>
      <c r="B26" s="15">
        <v>43875</v>
      </c>
      <c r="C26" s="6" t="s">
        <v>50</v>
      </c>
      <c r="D26" s="6">
        <v>1</v>
      </c>
      <c r="E26" s="21">
        <v>810</v>
      </c>
      <c r="F26" s="6"/>
      <c r="G26" s="6" t="str">
        <f t="shared" si="2"/>
        <v>--</v>
      </c>
      <c r="H26" s="16">
        <f>IF(F26=1,VLOOKUP($A$1,[1]BASE!$A$2:$G$113,7,FALSE),0)</f>
        <v>0</v>
      </c>
      <c r="I26" s="16">
        <f t="shared" si="3"/>
        <v>810</v>
      </c>
      <c r="J26" s="15">
        <v>43868</v>
      </c>
      <c r="K26" s="39" t="s">
        <v>49</v>
      </c>
      <c r="L26" s="52" t="s">
        <v>51</v>
      </c>
      <c r="M26" s="52"/>
      <c r="N26" s="52"/>
      <c r="O26" s="75"/>
      <c r="P26" s="75"/>
      <c r="Q26" s="76"/>
      <c r="R26" s="35"/>
      <c r="S26" s="63"/>
      <c r="T26" s="64"/>
      <c r="U26" s="65"/>
    </row>
    <row r="27" spans="1:21" ht="15.75" customHeight="1" x14ac:dyDescent="0.3">
      <c r="A27" s="6" t="s">
        <v>18</v>
      </c>
      <c r="B27" s="15">
        <v>43878</v>
      </c>
      <c r="C27" s="6" t="s">
        <v>52</v>
      </c>
      <c r="D27" s="6">
        <v>1</v>
      </c>
      <c r="E27" s="21">
        <v>810</v>
      </c>
      <c r="F27" s="6">
        <v>1</v>
      </c>
      <c r="G27" s="6" t="str">
        <f t="shared" si="2"/>
        <v>ida e volta</v>
      </c>
      <c r="H27" s="16">
        <v>888.29</v>
      </c>
      <c r="I27" s="16">
        <f t="shared" si="3"/>
        <v>1698.29</v>
      </c>
      <c r="J27" s="15">
        <v>43868</v>
      </c>
      <c r="K27" s="39" t="s">
        <v>41</v>
      </c>
      <c r="L27" s="6" t="s">
        <v>21</v>
      </c>
      <c r="M27" s="6" t="s">
        <v>21</v>
      </c>
      <c r="N27" s="6"/>
      <c r="O27" s="75"/>
      <c r="P27" s="75"/>
      <c r="Q27" s="76"/>
      <c r="R27" s="35">
        <f>E27/2</f>
        <v>405</v>
      </c>
      <c r="S27" s="63"/>
      <c r="T27" s="64"/>
      <c r="U27" s="65"/>
    </row>
    <row r="28" spans="1:21" ht="15.75" customHeight="1" x14ac:dyDescent="0.3">
      <c r="A28" s="6" t="s">
        <v>37</v>
      </c>
      <c r="B28" s="15">
        <v>43879</v>
      </c>
      <c r="C28" s="6" t="s">
        <v>53</v>
      </c>
      <c r="D28" s="6">
        <v>1</v>
      </c>
      <c r="E28" s="21">
        <v>810</v>
      </c>
      <c r="F28" s="6"/>
      <c r="G28" s="6" t="str">
        <f t="shared" si="2"/>
        <v>--</v>
      </c>
      <c r="H28" s="16">
        <f>IF(F28=1,VLOOKUP($A$1,[1]BASE!$A$2:$G$113,7,FALSE),0)</f>
        <v>0</v>
      </c>
      <c r="I28" s="16">
        <f t="shared" si="3"/>
        <v>810</v>
      </c>
      <c r="J28" s="15">
        <v>43868</v>
      </c>
      <c r="K28" s="39" t="s">
        <v>49</v>
      </c>
      <c r="L28" s="49" t="s">
        <v>28</v>
      </c>
      <c r="M28" s="49"/>
      <c r="N28" s="49"/>
      <c r="O28" s="77">
        <f>E28</f>
        <v>810</v>
      </c>
      <c r="P28" s="77">
        <f>H28</f>
        <v>0</v>
      </c>
      <c r="Q28" s="76" t="s">
        <v>28</v>
      </c>
      <c r="R28" s="35"/>
      <c r="S28" s="63"/>
      <c r="T28" s="64"/>
      <c r="U28" s="65"/>
    </row>
    <row r="29" spans="1:21" ht="15.75" customHeight="1" x14ac:dyDescent="0.3">
      <c r="A29" s="20" t="s">
        <v>29</v>
      </c>
      <c r="B29" s="19">
        <v>43880</v>
      </c>
      <c r="C29" s="20" t="s">
        <v>54</v>
      </c>
      <c r="D29" s="20">
        <v>1</v>
      </c>
      <c r="E29" s="21">
        <v>810</v>
      </c>
      <c r="F29" s="20"/>
      <c r="G29" s="20" t="str">
        <f t="shared" si="2"/>
        <v>--</v>
      </c>
      <c r="H29" s="21">
        <f>IF(F29=1,VLOOKUP($A$1,[1]BASE!$A$2:$G$113,7,FALSE),0)</f>
        <v>0</v>
      </c>
      <c r="I29" s="21">
        <f t="shared" si="3"/>
        <v>810</v>
      </c>
      <c r="J29" s="19">
        <v>43868</v>
      </c>
      <c r="K29" s="38" t="s">
        <v>44</v>
      </c>
      <c r="L29" s="6" t="s">
        <v>21</v>
      </c>
      <c r="M29" s="6"/>
      <c r="N29" s="6" t="s">
        <v>21</v>
      </c>
      <c r="O29" s="75"/>
      <c r="P29" s="75"/>
      <c r="Q29" s="76"/>
      <c r="R29" s="35"/>
      <c r="S29" s="63"/>
      <c r="T29" s="64"/>
      <c r="U29" s="65"/>
    </row>
    <row r="30" spans="1:21" ht="15.75" customHeight="1" x14ac:dyDescent="0.3">
      <c r="A30" s="6" t="s">
        <v>22</v>
      </c>
      <c r="B30" s="15">
        <v>43881</v>
      </c>
      <c r="C30" s="29" t="s">
        <v>55</v>
      </c>
      <c r="D30" s="6">
        <v>1</v>
      </c>
      <c r="E30" s="21">
        <v>810</v>
      </c>
      <c r="F30" s="6">
        <v>1</v>
      </c>
      <c r="G30" s="6" t="str">
        <f t="shared" si="2"/>
        <v>ida e volta</v>
      </c>
      <c r="H30" s="24">
        <v>888.29</v>
      </c>
      <c r="I30" s="16">
        <f t="shared" si="3"/>
        <v>1698.29</v>
      </c>
      <c r="J30" s="15">
        <v>43868</v>
      </c>
      <c r="K30" s="39" t="s">
        <v>49</v>
      </c>
      <c r="L30" s="6" t="s">
        <v>21</v>
      </c>
      <c r="M30" s="6" t="s">
        <v>21</v>
      </c>
      <c r="N30" s="6"/>
      <c r="O30" s="75"/>
      <c r="P30" s="75"/>
      <c r="Q30" s="76"/>
      <c r="R30" s="35">
        <f>R27</f>
        <v>405</v>
      </c>
      <c r="S30" s="63"/>
      <c r="T30" s="64"/>
      <c r="U30" s="65"/>
    </row>
    <row r="31" spans="1:21" ht="15.75" customHeight="1" x14ac:dyDescent="0.3">
      <c r="A31" s="6" t="s">
        <v>25</v>
      </c>
      <c r="B31" s="15">
        <v>43882</v>
      </c>
      <c r="C31" s="6" t="s">
        <v>56</v>
      </c>
      <c r="D31" s="6">
        <v>1</v>
      </c>
      <c r="E31" s="21">
        <v>810</v>
      </c>
      <c r="F31" s="6"/>
      <c r="G31" s="6" t="str">
        <f t="shared" si="2"/>
        <v>--</v>
      </c>
      <c r="H31" s="16">
        <f>IF(F31=1,VLOOKUP($A$1,[1]BASE!$A$2:$G$113,7,FALSE),0)</f>
        <v>0</v>
      </c>
      <c r="I31" s="16">
        <f t="shared" si="3"/>
        <v>810</v>
      </c>
      <c r="J31" s="15">
        <v>43868</v>
      </c>
      <c r="K31" s="39" t="s">
        <v>49</v>
      </c>
      <c r="L31" s="49" t="s">
        <v>28</v>
      </c>
      <c r="M31" s="49"/>
      <c r="N31" s="49"/>
      <c r="O31" s="77">
        <f>E31</f>
        <v>810</v>
      </c>
      <c r="P31" s="77">
        <f>H31</f>
        <v>0</v>
      </c>
      <c r="Q31" s="76" t="s">
        <v>28</v>
      </c>
      <c r="R31" s="35"/>
      <c r="S31" s="63"/>
      <c r="T31" s="64"/>
      <c r="U31" s="65"/>
    </row>
    <row r="32" spans="1:21" ht="15.75" customHeight="1" x14ac:dyDescent="0.3">
      <c r="A32" s="6" t="s">
        <v>22</v>
      </c>
      <c r="B32" s="15">
        <v>43888</v>
      </c>
      <c r="C32" s="6" t="s">
        <v>57</v>
      </c>
      <c r="D32" s="6">
        <v>1</v>
      </c>
      <c r="E32" s="21">
        <v>810</v>
      </c>
      <c r="F32" s="6">
        <v>1</v>
      </c>
      <c r="G32" s="6" t="str">
        <f t="shared" si="2"/>
        <v>ida e volta</v>
      </c>
      <c r="H32" s="16">
        <v>888.29</v>
      </c>
      <c r="I32" s="16">
        <f t="shared" si="3"/>
        <v>1698.29</v>
      </c>
      <c r="J32" s="15">
        <v>43868</v>
      </c>
      <c r="K32" s="39" t="s">
        <v>49</v>
      </c>
      <c r="L32" s="6" t="s">
        <v>21</v>
      </c>
      <c r="M32" s="6"/>
      <c r="N32" s="6" t="s">
        <v>21</v>
      </c>
      <c r="O32" s="75"/>
      <c r="P32" s="75"/>
      <c r="Q32" s="76"/>
      <c r="R32" s="35"/>
      <c r="S32" s="63"/>
      <c r="T32" s="64"/>
      <c r="U32" s="67">
        <f>I23+I29+I33</f>
        <v>2430</v>
      </c>
    </row>
    <row r="33" spans="1:21" ht="15.75" customHeight="1" x14ac:dyDescent="0.3">
      <c r="A33" s="20" t="s">
        <v>25</v>
      </c>
      <c r="B33" s="19">
        <v>43889</v>
      </c>
      <c r="C33" s="20" t="s">
        <v>58</v>
      </c>
      <c r="D33" s="20">
        <v>1</v>
      </c>
      <c r="E33" s="21">
        <v>810</v>
      </c>
      <c r="F33" s="20"/>
      <c r="G33" s="20"/>
      <c r="H33" s="21">
        <f>IF(F33=1,VLOOKUP($A$1,[1]BASE!$A$2:$G$113,7,FALSE),0)</f>
        <v>0</v>
      </c>
      <c r="I33" s="21">
        <f t="shared" si="3"/>
        <v>810</v>
      </c>
      <c r="J33" s="19">
        <v>43868</v>
      </c>
      <c r="K33" s="38" t="s">
        <v>44</v>
      </c>
      <c r="L33" s="6" t="s">
        <v>21</v>
      </c>
      <c r="M33" s="6"/>
      <c r="N33" s="6" t="s">
        <v>21</v>
      </c>
      <c r="O33" s="75"/>
      <c r="P33" s="75"/>
      <c r="Q33" s="76"/>
      <c r="R33" s="35">
        <f>E33/2</f>
        <v>405</v>
      </c>
      <c r="S33" s="63"/>
      <c r="T33" s="64"/>
      <c r="U33" s="68">
        <f>I20+I21+I22+I25+I26+I27+I28+I30+I31+I32</f>
        <v>12541.45</v>
      </c>
    </row>
    <row r="34" spans="1:21" ht="15.75" customHeight="1" x14ac:dyDescent="0.3">
      <c r="A34" s="43"/>
      <c r="B34" s="44"/>
      <c r="C34" s="45"/>
      <c r="D34" s="6">
        <f>SUM(D20:D33)</f>
        <v>14</v>
      </c>
      <c r="E34" s="30">
        <f>SUM(E18:E33)</f>
        <v>11340</v>
      </c>
      <c r="F34" s="6">
        <f>SUM(F18:F33)</f>
        <v>6</v>
      </c>
      <c r="G34" s="6"/>
      <c r="H34" s="30">
        <f>SUM(H18:H33)</f>
        <v>4441.45</v>
      </c>
      <c r="I34" s="30">
        <f>SUM(I18:I33)</f>
        <v>14971.45</v>
      </c>
      <c r="J34" s="43"/>
      <c r="K34" s="44"/>
      <c r="L34" s="44"/>
      <c r="M34" s="44"/>
      <c r="N34" s="45"/>
      <c r="O34" s="78">
        <f>SUM(O24:P33)</f>
        <v>1620</v>
      </c>
      <c r="P34" s="79"/>
      <c r="Q34" s="75" t="s">
        <v>35</v>
      </c>
      <c r="R34" s="7">
        <f>SUM(R20:R33)</f>
        <v>2025</v>
      </c>
      <c r="S34" s="63">
        <v>14971.45</v>
      </c>
      <c r="T34" s="64">
        <v>14971.47</v>
      </c>
      <c r="U34" s="69">
        <f>U32+U33</f>
        <v>14971.45</v>
      </c>
    </row>
    <row r="35" spans="1:21" ht="47.4" customHeight="1" x14ac:dyDescent="0.3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8"/>
      <c r="R35" s="10"/>
      <c r="S35" s="63"/>
      <c r="T35" s="64"/>
      <c r="U35" s="65"/>
    </row>
    <row r="36" spans="1:21" ht="15.75" customHeight="1" x14ac:dyDescent="0.3">
      <c r="A36" s="10"/>
      <c r="B36" s="10"/>
      <c r="C36" s="10"/>
      <c r="D36" s="10"/>
      <c r="E36" s="31"/>
      <c r="F36" s="10"/>
      <c r="G36" s="10"/>
      <c r="H36" s="31"/>
      <c r="I36" s="31"/>
      <c r="J36" s="10"/>
      <c r="K36" s="10"/>
      <c r="L36" s="10"/>
      <c r="M36" s="10"/>
      <c r="N36" s="10"/>
      <c r="O36" s="74" t="s">
        <v>1</v>
      </c>
      <c r="P36" s="74"/>
      <c r="Q36" s="74"/>
      <c r="R36" s="10"/>
      <c r="S36" s="63"/>
      <c r="T36" s="64"/>
      <c r="U36" s="65"/>
    </row>
    <row r="37" spans="1:21" ht="15.6" customHeight="1" x14ac:dyDescent="0.3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75" t="s">
        <v>2</v>
      </c>
      <c r="P37" s="75" t="s">
        <v>3</v>
      </c>
      <c r="Q37" s="76" t="s">
        <v>4</v>
      </c>
      <c r="R37" s="10"/>
      <c r="S37" s="63"/>
      <c r="T37" s="64"/>
      <c r="U37" s="65"/>
    </row>
    <row r="38" spans="1:21" ht="57.6" x14ac:dyDescent="0.3">
      <c r="A38" s="56" t="s">
        <v>5</v>
      </c>
      <c r="B38" s="57" t="s">
        <v>59</v>
      </c>
      <c r="C38" s="56" t="s">
        <v>7</v>
      </c>
      <c r="D38" s="56" t="s">
        <v>8</v>
      </c>
      <c r="E38" s="58" t="s">
        <v>9</v>
      </c>
      <c r="F38" s="56" t="s">
        <v>8</v>
      </c>
      <c r="G38" s="56"/>
      <c r="H38" s="58" t="s">
        <v>10</v>
      </c>
      <c r="I38" s="58" t="s">
        <v>11</v>
      </c>
      <c r="J38" s="59" t="s">
        <v>12</v>
      </c>
      <c r="K38" s="59" t="s">
        <v>13</v>
      </c>
      <c r="L38" s="56" t="s">
        <v>14</v>
      </c>
      <c r="M38" s="56" t="s">
        <v>15</v>
      </c>
      <c r="N38" s="56" t="s">
        <v>16</v>
      </c>
      <c r="O38" s="75"/>
      <c r="P38" s="75"/>
      <c r="Q38" s="75"/>
      <c r="R38" s="9" t="s">
        <v>17</v>
      </c>
      <c r="S38" s="63"/>
      <c r="T38" s="64"/>
      <c r="U38" s="65"/>
    </row>
    <row r="39" spans="1:21" ht="15.75" customHeight="1" x14ac:dyDescent="0.3">
      <c r="A39" s="6" t="s">
        <v>22</v>
      </c>
      <c r="B39" s="15">
        <v>43895</v>
      </c>
      <c r="C39" s="6" t="s">
        <v>60</v>
      </c>
      <c r="D39" s="6">
        <v>1</v>
      </c>
      <c r="E39" s="16">
        <v>810</v>
      </c>
      <c r="F39" s="6">
        <v>1</v>
      </c>
      <c r="G39" s="6" t="str">
        <f t="shared" ref="G39:G49" si="4">IF(F39=1,"ida e volta", "--" )</f>
        <v>ida e volta</v>
      </c>
      <c r="H39" s="16">
        <v>888.29</v>
      </c>
      <c r="I39" s="16">
        <f t="shared" ref="I39:I49" si="5">SUM(H39,E39)</f>
        <v>1698.29</v>
      </c>
      <c r="J39" s="6"/>
      <c r="K39" s="70" t="s">
        <v>61</v>
      </c>
      <c r="L39" s="6" t="s">
        <v>21</v>
      </c>
      <c r="M39" s="6" t="s">
        <v>21</v>
      </c>
      <c r="N39" s="6"/>
      <c r="O39" s="75"/>
      <c r="P39" s="75"/>
      <c r="Q39" s="75"/>
      <c r="R39" s="35">
        <v>405</v>
      </c>
      <c r="S39" s="63"/>
      <c r="T39" s="64"/>
      <c r="U39" s="65"/>
    </row>
    <row r="40" spans="1:21" ht="15.6" customHeight="1" x14ac:dyDescent="0.3">
      <c r="A40" s="6" t="s">
        <v>18</v>
      </c>
      <c r="B40" s="15">
        <v>43899</v>
      </c>
      <c r="C40" s="6" t="s">
        <v>62</v>
      </c>
      <c r="D40" s="6">
        <v>1</v>
      </c>
      <c r="E40" s="16">
        <v>810</v>
      </c>
      <c r="F40" s="6">
        <v>1</v>
      </c>
      <c r="G40" s="6" t="str">
        <f t="shared" si="4"/>
        <v>ida e volta</v>
      </c>
      <c r="H40" s="16">
        <v>888.29</v>
      </c>
      <c r="I40" s="16">
        <f t="shared" si="5"/>
        <v>1698.29</v>
      </c>
      <c r="J40" s="6"/>
      <c r="K40" s="70" t="s">
        <v>63</v>
      </c>
      <c r="L40" s="6" t="s">
        <v>21</v>
      </c>
      <c r="M40" s="6" t="s">
        <v>21</v>
      </c>
      <c r="N40" s="6"/>
      <c r="O40" s="75"/>
      <c r="P40" s="75"/>
      <c r="Q40" s="75"/>
      <c r="R40" s="35"/>
      <c r="S40" s="63"/>
      <c r="T40" s="64"/>
      <c r="U40" s="65"/>
    </row>
    <row r="41" spans="1:21" ht="15.75" customHeight="1" x14ac:dyDescent="0.3">
      <c r="A41" s="6" t="s">
        <v>37</v>
      </c>
      <c r="B41" s="15">
        <v>43900</v>
      </c>
      <c r="C41" s="6" t="s">
        <v>64</v>
      </c>
      <c r="D41" s="6">
        <v>1</v>
      </c>
      <c r="E41" s="16">
        <v>810</v>
      </c>
      <c r="F41" s="6"/>
      <c r="G41" s="6" t="str">
        <f t="shared" si="4"/>
        <v>--</v>
      </c>
      <c r="H41" s="16">
        <f>IF(F41=1,VLOOKUP($A$1,[1]BASE!$A$2:$G$113,7,FALSE),0)</f>
        <v>0</v>
      </c>
      <c r="I41" s="16">
        <f t="shared" si="5"/>
        <v>810</v>
      </c>
      <c r="J41" s="6"/>
      <c r="K41" s="6" t="s">
        <v>20</v>
      </c>
      <c r="L41" s="6" t="s">
        <v>21</v>
      </c>
      <c r="M41" s="6" t="s">
        <v>21</v>
      </c>
      <c r="N41" s="6"/>
      <c r="O41" s="75"/>
      <c r="P41" s="75"/>
      <c r="Q41" s="75"/>
      <c r="R41" s="35">
        <v>405</v>
      </c>
      <c r="S41" s="63"/>
      <c r="T41" s="64"/>
      <c r="U41" s="65"/>
    </row>
    <row r="42" spans="1:21" ht="15.75" customHeight="1" x14ac:dyDescent="0.3">
      <c r="A42" s="6" t="s">
        <v>22</v>
      </c>
      <c r="B42" s="15">
        <v>43902</v>
      </c>
      <c r="C42" s="6" t="s">
        <v>65</v>
      </c>
      <c r="D42" s="6">
        <v>1</v>
      </c>
      <c r="E42" s="16">
        <v>810</v>
      </c>
      <c r="F42" s="6">
        <v>1</v>
      </c>
      <c r="G42" s="6" t="str">
        <f t="shared" si="4"/>
        <v>ida e volta</v>
      </c>
      <c r="H42" s="16">
        <v>888.29</v>
      </c>
      <c r="I42" s="16">
        <f t="shared" si="5"/>
        <v>1698.29</v>
      </c>
      <c r="J42" s="6"/>
      <c r="K42" s="70" t="s">
        <v>66</v>
      </c>
      <c r="L42" s="6" t="s">
        <v>21</v>
      </c>
      <c r="M42" s="6" t="s">
        <v>21</v>
      </c>
      <c r="N42" s="6"/>
      <c r="O42" s="75"/>
      <c r="P42" s="75"/>
      <c r="Q42" s="75"/>
      <c r="R42" s="35"/>
      <c r="S42" s="63"/>
      <c r="T42" s="64"/>
      <c r="U42" s="65"/>
    </row>
    <row r="43" spans="1:21" ht="15.75" customHeight="1" x14ac:dyDescent="0.3">
      <c r="A43" s="6" t="s">
        <v>25</v>
      </c>
      <c r="B43" s="15">
        <v>43903</v>
      </c>
      <c r="C43" s="6" t="s">
        <v>67</v>
      </c>
      <c r="D43" s="6">
        <v>1</v>
      </c>
      <c r="E43" s="16">
        <v>810</v>
      </c>
      <c r="F43" s="6"/>
      <c r="G43" s="6" t="str">
        <f t="shared" si="4"/>
        <v>--</v>
      </c>
      <c r="H43" s="16">
        <f>IF(F43=1,VLOOKUP($A$1,[1]BASE!$A$2:$G$113,7,FALSE),0)</f>
        <v>0</v>
      </c>
      <c r="I43" s="16">
        <f t="shared" si="5"/>
        <v>810</v>
      </c>
      <c r="J43" s="6"/>
      <c r="K43" s="70" t="s">
        <v>66</v>
      </c>
      <c r="L43" s="6" t="s">
        <v>21</v>
      </c>
      <c r="M43" s="6" t="s">
        <v>21</v>
      </c>
      <c r="N43" s="6"/>
      <c r="O43" s="75"/>
      <c r="P43" s="75"/>
      <c r="Q43" s="75"/>
      <c r="R43" s="35">
        <v>405</v>
      </c>
      <c r="S43" s="63"/>
      <c r="T43" s="64"/>
      <c r="U43" s="65"/>
    </row>
    <row r="44" spans="1:21" ht="15.75" customHeight="1" x14ac:dyDescent="0.3">
      <c r="A44" s="32" t="s">
        <v>37</v>
      </c>
      <c r="B44" s="33">
        <v>43907</v>
      </c>
      <c r="C44" s="34" t="s">
        <v>68</v>
      </c>
      <c r="D44" s="32">
        <v>1</v>
      </c>
      <c r="E44" s="16">
        <v>810</v>
      </c>
      <c r="F44" s="32">
        <v>1</v>
      </c>
      <c r="G44" s="32" t="str">
        <f t="shared" si="4"/>
        <v>ida e volta</v>
      </c>
      <c r="H44" s="24">
        <v>888.29</v>
      </c>
      <c r="I44" s="24">
        <f t="shared" si="5"/>
        <v>1698.29</v>
      </c>
      <c r="J44" s="33"/>
      <c r="K44" s="70" t="s">
        <v>66</v>
      </c>
      <c r="L44" s="53" t="s">
        <v>69</v>
      </c>
      <c r="M44" s="53"/>
      <c r="N44" s="53"/>
      <c r="O44" s="75"/>
      <c r="P44" s="75"/>
      <c r="Q44" s="75"/>
      <c r="R44" s="36"/>
      <c r="S44" s="63"/>
      <c r="T44" s="64"/>
      <c r="U44" s="65"/>
    </row>
    <row r="45" spans="1:21" ht="15.75" customHeight="1" x14ac:dyDescent="0.3">
      <c r="A45" s="6" t="s">
        <v>22</v>
      </c>
      <c r="B45" s="15">
        <v>43909</v>
      </c>
      <c r="C45" s="6" t="s">
        <v>70</v>
      </c>
      <c r="D45" s="6">
        <v>1</v>
      </c>
      <c r="E45" s="16">
        <v>810</v>
      </c>
      <c r="F45" s="6">
        <v>1</v>
      </c>
      <c r="G45" s="6" t="str">
        <f t="shared" si="4"/>
        <v>ida e volta</v>
      </c>
      <c r="H45" s="16">
        <v>888.29</v>
      </c>
      <c r="I45" s="16">
        <f t="shared" si="5"/>
        <v>1698.29</v>
      </c>
      <c r="J45" s="6"/>
      <c r="K45" s="70" t="s">
        <v>66</v>
      </c>
      <c r="L45" s="51" t="s">
        <v>71</v>
      </c>
      <c r="M45" s="51"/>
      <c r="N45" s="51"/>
      <c r="O45" s="77">
        <f>E45</f>
        <v>810</v>
      </c>
      <c r="P45" s="77">
        <f>H45</f>
        <v>888.29</v>
      </c>
      <c r="Q45" s="75" t="s">
        <v>71</v>
      </c>
      <c r="R45" s="36"/>
      <c r="S45" s="63"/>
      <c r="T45" s="64"/>
      <c r="U45" s="65"/>
    </row>
    <row r="46" spans="1:21" ht="15.75" customHeight="1" x14ac:dyDescent="0.3">
      <c r="A46" s="6" t="s">
        <v>18</v>
      </c>
      <c r="B46" s="15">
        <v>43913</v>
      </c>
      <c r="C46" s="6" t="s">
        <v>72</v>
      </c>
      <c r="D46" s="6">
        <v>1</v>
      </c>
      <c r="E46" s="16">
        <v>810</v>
      </c>
      <c r="F46" s="6">
        <v>1</v>
      </c>
      <c r="G46" s="6" t="str">
        <f t="shared" si="4"/>
        <v>ida e volta</v>
      </c>
      <c r="H46" s="16">
        <v>888.29</v>
      </c>
      <c r="I46" s="16">
        <f t="shared" si="5"/>
        <v>1698.29</v>
      </c>
      <c r="J46" s="6"/>
      <c r="K46" s="70" t="s">
        <v>66</v>
      </c>
      <c r="L46" s="51" t="s">
        <v>73</v>
      </c>
      <c r="M46" s="51"/>
      <c r="N46" s="51"/>
      <c r="O46" s="77">
        <f t="shared" ref="O46:O49" si="6">E46</f>
        <v>810</v>
      </c>
      <c r="P46" s="77">
        <f t="shared" ref="P46:P49" si="7">H46</f>
        <v>888.29</v>
      </c>
      <c r="Q46" s="75" t="s">
        <v>74</v>
      </c>
      <c r="R46" s="36"/>
      <c r="S46" s="63"/>
      <c r="T46" s="64"/>
      <c r="U46" s="65"/>
    </row>
    <row r="47" spans="1:21" ht="15.75" customHeight="1" x14ac:dyDescent="0.3">
      <c r="A47" s="6" t="s">
        <v>37</v>
      </c>
      <c r="B47" s="15">
        <v>43914</v>
      </c>
      <c r="C47" s="6" t="s">
        <v>75</v>
      </c>
      <c r="D47" s="6">
        <v>1</v>
      </c>
      <c r="E47" s="16">
        <v>810</v>
      </c>
      <c r="F47" s="6"/>
      <c r="G47" s="6" t="str">
        <f t="shared" si="4"/>
        <v>--</v>
      </c>
      <c r="H47" s="16">
        <f>IF(F47=1,VLOOKUP($A$1,[1]BASE!$A$2:$G$113,7,FALSE),0)</f>
        <v>0</v>
      </c>
      <c r="I47" s="16">
        <f t="shared" si="5"/>
        <v>810</v>
      </c>
      <c r="J47" s="6"/>
      <c r="K47" s="70" t="s">
        <v>66</v>
      </c>
      <c r="L47" s="51" t="s">
        <v>76</v>
      </c>
      <c r="M47" s="51"/>
      <c r="N47" s="51"/>
      <c r="O47" s="77">
        <f t="shared" si="6"/>
        <v>810</v>
      </c>
      <c r="P47" s="77">
        <f t="shared" si="7"/>
        <v>0</v>
      </c>
      <c r="Q47" s="75" t="s">
        <v>73</v>
      </c>
      <c r="R47" s="36"/>
      <c r="S47" s="63"/>
      <c r="T47" s="64"/>
      <c r="U47" s="65"/>
    </row>
    <row r="48" spans="1:21" ht="15.75" customHeight="1" x14ac:dyDescent="0.3">
      <c r="A48" s="6" t="s">
        <v>22</v>
      </c>
      <c r="B48" s="15">
        <v>43916</v>
      </c>
      <c r="C48" s="6" t="s">
        <v>77</v>
      </c>
      <c r="D48" s="6">
        <v>1</v>
      </c>
      <c r="E48" s="16">
        <v>810</v>
      </c>
      <c r="F48" s="6">
        <v>1</v>
      </c>
      <c r="G48" s="6" t="str">
        <f t="shared" si="4"/>
        <v>ida e volta</v>
      </c>
      <c r="H48" s="16">
        <v>888.29</v>
      </c>
      <c r="I48" s="16">
        <f t="shared" si="5"/>
        <v>1698.29</v>
      </c>
      <c r="J48" s="6"/>
      <c r="K48" s="70" t="s">
        <v>66</v>
      </c>
      <c r="L48" s="51" t="s">
        <v>78</v>
      </c>
      <c r="M48" s="51"/>
      <c r="N48" s="51"/>
      <c r="O48" s="77">
        <f t="shared" si="6"/>
        <v>810</v>
      </c>
      <c r="P48" s="77">
        <f t="shared" si="7"/>
        <v>888.29</v>
      </c>
      <c r="Q48" s="75" t="s">
        <v>76</v>
      </c>
      <c r="R48" s="36"/>
      <c r="S48" s="63"/>
      <c r="T48" s="64"/>
      <c r="U48" s="65"/>
    </row>
    <row r="49" spans="1:21" ht="15.75" customHeight="1" x14ac:dyDescent="0.3">
      <c r="A49" s="6" t="s">
        <v>37</v>
      </c>
      <c r="B49" s="15">
        <v>43921</v>
      </c>
      <c r="C49" s="6" t="s">
        <v>79</v>
      </c>
      <c r="D49" s="6">
        <v>1</v>
      </c>
      <c r="E49" s="16">
        <v>810</v>
      </c>
      <c r="F49" s="6">
        <v>1</v>
      </c>
      <c r="G49" s="6" t="str">
        <f t="shared" si="4"/>
        <v>ida e volta</v>
      </c>
      <c r="H49" s="16">
        <v>888.29</v>
      </c>
      <c r="I49" s="16">
        <f t="shared" si="5"/>
        <v>1698.29</v>
      </c>
      <c r="J49" s="6"/>
      <c r="K49" s="70" t="s">
        <v>66</v>
      </c>
      <c r="L49" s="51" t="s">
        <v>80</v>
      </c>
      <c r="M49" s="51"/>
      <c r="N49" s="51"/>
      <c r="O49" s="77">
        <f t="shared" si="6"/>
        <v>810</v>
      </c>
      <c r="P49" s="77">
        <f t="shared" si="7"/>
        <v>888.29</v>
      </c>
      <c r="Q49" s="75" t="s">
        <v>78</v>
      </c>
      <c r="R49" s="36"/>
      <c r="S49" s="63"/>
      <c r="T49" s="64"/>
      <c r="U49" s="65"/>
    </row>
    <row r="50" spans="1:21" ht="15.75" customHeight="1" x14ac:dyDescent="0.3">
      <c r="A50" s="43"/>
      <c r="B50" s="44"/>
      <c r="C50" s="45"/>
      <c r="D50" s="6">
        <f>SUM(D39:D49)</f>
        <v>11</v>
      </c>
      <c r="E50" s="30">
        <f>SUM(E39:E49)</f>
        <v>8910</v>
      </c>
      <c r="F50" s="6">
        <f>SUM(F39:F49)</f>
        <v>8</v>
      </c>
      <c r="G50" s="6"/>
      <c r="H50" s="30">
        <f>SUM(H39:H49)</f>
        <v>7106.32</v>
      </c>
      <c r="I50" s="30">
        <f>SUM(I39:I49)</f>
        <v>16016.320000000003</v>
      </c>
      <c r="J50" s="43"/>
      <c r="K50" s="44"/>
      <c r="L50" s="44"/>
      <c r="M50" s="44"/>
      <c r="N50" s="45"/>
      <c r="O50" s="78">
        <f>SUM(O40:P49)</f>
        <v>7603.16</v>
      </c>
      <c r="P50" s="79"/>
      <c r="Q50" s="75" t="s">
        <v>35</v>
      </c>
      <c r="R50" s="7">
        <f>SUM(R39:R49)</f>
        <v>1215</v>
      </c>
      <c r="S50" s="63">
        <v>15206.32</v>
      </c>
      <c r="T50" s="64">
        <v>15206.35</v>
      </c>
      <c r="U50" s="70">
        <f>I39+I40+I42+I43+I44+I45+I46+I47+I48+I49</f>
        <v>15206.320000000003</v>
      </c>
    </row>
    <row r="51" spans="1:21" ht="15.75" customHeight="1" x14ac:dyDescent="0.3">
      <c r="A51" s="10"/>
      <c r="B51" s="17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80"/>
      <c r="P51" s="80"/>
      <c r="Q51" s="80"/>
      <c r="R51" s="10"/>
      <c r="S51" s="63"/>
      <c r="T51" s="64"/>
      <c r="U51" s="65"/>
    </row>
    <row r="52" spans="1:21" ht="39.9" customHeight="1" thickBot="1" x14ac:dyDescent="0.3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81">
        <f>SUM(O15+O34+O50)</f>
        <v>12619.74</v>
      </c>
      <c r="P52" s="81"/>
      <c r="Q52" s="82" t="s">
        <v>81</v>
      </c>
      <c r="R52" s="8">
        <f>R50+R34+R15</f>
        <v>5265</v>
      </c>
      <c r="S52" s="71">
        <f>S15+S34+S50</f>
        <v>44495.8</v>
      </c>
      <c r="T52" s="72">
        <f t="shared" ref="T52:U52" si="8">T15+T34+T50</f>
        <v>44495.869999999995</v>
      </c>
      <c r="U52" s="73">
        <f t="shared" si="8"/>
        <v>44495.8</v>
      </c>
    </row>
    <row r="53" spans="1:21" ht="15.75" customHeight="1" x14ac:dyDescent="0.3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80"/>
      <c r="P53" s="80"/>
      <c r="Q53" s="80"/>
      <c r="R53" s="10"/>
    </row>
    <row r="54" spans="1:21" ht="15.75" customHeight="1" x14ac:dyDescent="0.3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80"/>
      <c r="P54" s="80"/>
      <c r="Q54" s="80"/>
      <c r="R54" s="10"/>
    </row>
    <row r="55" spans="1:21" ht="15.75" customHeight="1" x14ac:dyDescent="0.3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80"/>
      <c r="P55" s="80"/>
      <c r="Q55" s="80"/>
      <c r="R55" s="10"/>
    </row>
    <row r="56" spans="1:21" ht="15.75" customHeight="1" x14ac:dyDescent="0.3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80"/>
      <c r="P56" s="80"/>
      <c r="Q56" s="80"/>
      <c r="R56" s="10"/>
    </row>
    <row r="57" spans="1:21" ht="15.75" customHeight="1" x14ac:dyDescent="0.3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80"/>
      <c r="P57" s="80"/>
      <c r="Q57" s="80"/>
      <c r="R57" s="10"/>
    </row>
    <row r="58" spans="1:21" ht="15.75" customHeight="1" x14ac:dyDescent="0.3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80"/>
      <c r="P58" s="80"/>
      <c r="Q58" s="80"/>
      <c r="R58" s="10"/>
    </row>
    <row r="59" spans="1:21" ht="15.75" customHeight="1" x14ac:dyDescent="0.3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80"/>
      <c r="P59" s="80"/>
      <c r="Q59" s="80"/>
      <c r="R59" s="10"/>
    </row>
    <row r="60" spans="1:21" ht="15.75" customHeight="1" x14ac:dyDescent="0.3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80"/>
      <c r="P60" s="80"/>
      <c r="Q60" s="80"/>
      <c r="R60" s="10"/>
    </row>
    <row r="61" spans="1:21" ht="15.75" customHeight="1" x14ac:dyDescent="0.3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80"/>
      <c r="P61" s="80"/>
      <c r="Q61" s="80"/>
      <c r="R61" s="10"/>
    </row>
    <row r="62" spans="1:21" ht="15.75" customHeight="1" x14ac:dyDescent="0.3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80"/>
      <c r="P62" s="80"/>
      <c r="Q62" s="80"/>
      <c r="R62" s="10"/>
    </row>
    <row r="63" spans="1:21" ht="15.75" customHeight="1" x14ac:dyDescent="0.3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80"/>
      <c r="P63" s="80"/>
      <c r="Q63" s="80"/>
      <c r="R63" s="10"/>
    </row>
    <row r="64" spans="1:21" ht="15.75" customHeight="1" x14ac:dyDescent="0.3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80"/>
      <c r="P64" s="80"/>
      <c r="Q64" s="80"/>
      <c r="R64" s="10"/>
    </row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</sheetData>
  <mergeCells count="29">
    <mergeCell ref="L47:N47"/>
    <mergeCell ref="L48:N48"/>
    <mergeCell ref="L49:N49"/>
    <mergeCell ref="L26:N26"/>
    <mergeCell ref="L28:N28"/>
    <mergeCell ref="L31:N31"/>
    <mergeCell ref="L44:N44"/>
    <mergeCell ref="L45:N45"/>
    <mergeCell ref="L23:N23"/>
    <mergeCell ref="O17:Q17"/>
    <mergeCell ref="O2:Q2"/>
    <mergeCell ref="O36:Q36"/>
    <mergeCell ref="L46:N46"/>
    <mergeCell ref="S3:U3"/>
    <mergeCell ref="O52:P52"/>
    <mergeCell ref="A1:Q1"/>
    <mergeCell ref="J50:N50"/>
    <mergeCell ref="A50:C50"/>
    <mergeCell ref="A34:C34"/>
    <mergeCell ref="J34:N34"/>
    <mergeCell ref="A15:C15"/>
    <mergeCell ref="J15:N15"/>
    <mergeCell ref="O15:P15"/>
    <mergeCell ref="O34:P34"/>
    <mergeCell ref="O50:P50"/>
    <mergeCell ref="A35:Q35"/>
    <mergeCell ref="A16:Q16"/>
    <mergeCell ref="L9:N9"/>
    <mergeCell ref="L11:N11"/>
  </mergeCells>
  <conditionalFormatting sqref="C14 C11 C9 C5:C6 C31:C33 C25:C29 C22:C23">
    <cfRule type="expression" dxfId="55" priority="1">
      <formula>J5&gt;1/1/2015</formula>
    </cfRule>
  </conditionalFormatting>
  <conditionalFormatting sqref="C14 C11 C9 C5:C6 C31:C33 C25:C29 C22:C23">
    <cfRule type="expression" dxfId="54" priority="3">
      <formula>J5&gt;1/1/2016</formula>
    </cfRule>
  </conditionalFormatting>
  <conditionalFormatting sqref="C7">
    <cfRule type="expression" dxfId="53" priority="29">
      <formula>J7&gt;1/1/2015</formula>
    </cfRule>
  </conditionalFormatting>
  <conditionalFormatting sqref="C7">
    <cfRule type="notContainsBlanks" dxfId="52" priority="30">
      <formula>LEN(TRIM(C7))&gt;0</formula>
    </cfRule>
  </conditionalFormatting>
  <conditionalFormatting sqref="C7">
    <cfRule type="expression" dxfId="51" priority="31">
      <formula>J7&gt;1/1/2016</formula>
    </cfRule>
  </conditionalFormatting>
  <conditionalFormatting sqref="C7">
    <cfRule type="notContainsBlanks" dxfId="50" priority="32">
      <formula>LEN(TRIM(C7))&gt;0</formula>
    </cfRule>
  </conditionalFormatting>
  <conditionalFormatting sqref="C8">
    <cfRule type="expression" dxfId="49" priority="33">
      <formula>J8&gt;1/1/2015</formula>
    </cfRule>
  </conditionalFormatting>
  <conditionalFormatting sqref="C8">
    <cfRule type="notContainsBlanks" dxfId="48" priority="34">
      <formula>LEN(TRIM(C8))&gt;0</formula>
    </cfRule>
  </conditionalFormatting>
  <conditionalFormatting sqref="C8">
    <cfRule type="expression" dxfId="47" priority="35">
      <formula>J8&gt;1/1/2016</formula>
    </cfRule>
  </conditionalFormatting>
  <conditionalFormatting sqref="C8">
    <cfRule type="notContainsBlanks" dxfId="46" priority="36">
      <formula>LEN(TRIM(C8))&gt;0</formula>
    </cfRule>
  </conditionalFormatting>
  <conditionalFormatting sqref="C10">
    <cfRule type="expression" dxfId="45" priority="37">
      <formula>J10&gt;1/1/2015</formula>
    </cfRule>
  </conditionalFormatting>
  <conditionalFormatting sqref="C10">
    <cfRule type="notContainsBlanks" dxfId="44" priority="38">
      <formula>LEN(TRIM(C10))&gt;0</formula>
    </cfRule>
  </conditionalFormatting>
  <conditionalFormatting sqref="C10">
    <cfRule type="expression" dxfId="43" priority="39">
      <formula>J10&gt;1/1/2016</formula>
    </cfRule>
  </conditionalFormatting>
  <conditionalFormatting sqref="C10">
    <cfRule type="notContainsBlanks" dxfId="42" priority="40">
      <formula>LEN(TRIM(C10))&gt;0</formula>
    </cfRule>
  </conditionalFormatting>
  <conditionalFormatting sqref="C12">
    <cfRule type="expression" dxfId="41" priority="41">
      <formula>J12&gt;1/1/2015</formula>
    </cfRule>
  </conditionalFormatting>
  <conditionalFormatting sqref="C12">
    <cfRule type="notContainsBlanks" dxfId="40" priority="42">
      <formula>LEN(TRIM(C12))&gt;0</formula>
    </cfRule>
  </conditionalFormatting>
  <conditionalFormatting sqref="C12">
    <cfRule type="expression" dxfId="39" priority="43">
      <formula>J12&gt;1/1/2016</formula>
    </cfRule>
  </conditionalFormatting>
  <conditionalFormatting sqref="C12">
    <cfRule type="notContainsBlanks" dxfId="38" priority="44">
      <formula>LEN(TRIM(C12))&gt;0</formula>
    </cfRule>
  </conditionalFormatting>
  <conditionalFormatting sqref="C13">
    <cfRule type="expression" dxfId="37" priority="45">
      <formula>J13&gt;1/1/2015</formula>
    </cfRule>
  </conditionalFormatting>
  <conditionalFormatting sqref="C13">
    <cfRule type="notContainsBlanks" dxfId="36" priority="46">
      <formula>LEN(TRIM(C13))&gt;0</formula>
    </cfRule>
  </conditionalFormatting>
  <conditionalFormatting sqref="C13">
    <cfRule type="expression" dxfId="35" priority="47">
      <formula>J13&gt;1/1/2016</formula>
    </cfRule>
  </conditionalFormatting>
  <conditionalFormatting sqref="C13">
    <cfRule type="notContainsBlanks" dxfId="34" priority="48">
      <formula>LEN(TRIM(C13))&gt;0</formula>
    </cfRule>
  </conditionalFormatting>
  <conditionalFormatting sqref="C21">
    <cfRule type="expression" dxfId="33" priority="49">
      <formula>J21&gt;1/1/2015</formula>
    </cfRule>
  </conditionalFormatting>
  <conditionalFormatting sqref="C21">
    <cfRule type="notContainsBlanks" dxfId="32" priority="50">
      <formula>LEN(TRIM(C21))&gt;0</formula>
    </cfRule>
  </conditionalFormatting>
  <conditionalFormatting sqref="C21">
    <cfRule type="expression" dxfId="31" priority="51">
      <formula>J21&gt;1/1/2016</formula>
    </cfRule>
  </conditionalFormatting>
  <conditionalFormatting sqref="C21">
    <cfRule type="notContainsBlanks" dxfId="30" priority="52">
      <formula>LEN(TRIM(C21))&gt;0</formula>
    </cfRule>
  </conditionalFormatting>
  <conditionalFormatting sqref="C20">
    <cfRule type="expression" dxfId="29" priority="53">
      <formula>J20&gt;1/1/2015</formula>
    </cfRule>
  </conditionalFormatting>
  <conditionalFormatting sqref="C20">
    <cfRule type="notContainsBlanks" dxfId="28" priority="54">
      <formula>LEN(TRIM(C20))&gt;0</formula>
    </cfRule>
  </conditionalFormatting>
  <conditionalFormatting sqref="C20">
    <cfRule type="expression" dxfId="27" priority="55">
      <formula>J20&gt;1/1/2016</formula>
    </cfRule>
  </conditionalFormatting>
  <conditionalFormatting sqref="C20">
    <cfRule type="notContainsBlanks" dxfId="26" priority="56">
      <formula>LEN(TRIM(C20))&gt;0</formula>
    </cfRule>
  </conditionalFormatting>
  <conditionalFormatting sqref="C24">
    <cfRule type="expression" dxfId="25" priority="57">
      <formula>J24&gt;1/1/2015</formula>
    </cfRule>
  </conditionalFormatting>
  <conditionalFormatting sqref="C24">
    <cfRule type="notContainsBlanks" dxfId="24" priority="58">
      <formula>LEN(TRIM(C24))&gt;0</formula>
    </cfRule>
  </conditionalFormatting>
  <conditionalFormatting sqref="C24">
    <cfRule type="expression" dxfId="23" priority="59">
      <formula>J24&gt;1/1/2016</formula>
    </cfRule>
  </conditionalFormatting>
  <conditionalFormatting sqref="C24">
    <cfRule type="notContainsBlanks" dxfId="22" priority="60">
      <formula>LEN(TRIM(C24))&gt;0</formula>
    </cfRule>
  </conditionalFormatting>
  <conditionalFormatting sqref="C30">
    <cfRule type="expression" dxfId="21" priority="61">
      <formula>J30&gt;1/1/2015</formula>
    </cfRule>
  </conditionalFormatting>
  <conditionalFormatting sqref="C30">
    <cfRule type="notContainsBlanks" dxfId="20" priority="62">
      <formula>LEN(TRIM(C30))&gt;0</formula>
    </cfRule>
  </conditionalFormatting>
  <conditionalFormatting sqref="C30">
    <cfRule type="expression" dxfId="19" priority="63">
      <formula>J30&gt;1/1/2016</formula>
    </cfRule>
  </conditionalFormatting>
  <conditionalFormatting sqref="C30">
    <cfRule type="notContainsBlanks" dxfId="18" priority="64">
      <formula>LEN(TRIM(C30))&gt;0</formula>
    </cfRule>
  </conditionalFormatting>
  <conditionalFormatting sqref="C6">
    <cfRule type="notContainsBlanks" dxfId="17" priority="195">
      <formula>LEN(TRIM(#REF!))&gt;0</formula>
    </cfRule>
  </conditionalFormatting>
  <conditionalFormatting sqref="C6">
    <cfRule type="notContainsBlanks" dxfId="16" priority="196">
      <formula>LEN(TRIM(#REF!))&gt;0</formula>
    </cfRule>
  </conditionalFormatting>
  <conditionalFormatting sqref="C11">
    <cfRule type="notContainsBlanks" dxfId="15" priority="197">
      <formula>LEN(TRIM(#REF!))&gt;0</formula>
    </cfRule>
  </conditionalFormatting>
  <conditionalFormatting sqref="C11">
    <cfRule type="notContainsBlanks" dxfId="14" priority="198">
      <formula>LEN(TRIM(#REF!))&gt;0</formula>
    </cfRule>
  </conditionalFormatting>
  <conditionalFormatting sqref="C9">
    <cfRule type="notContainsBlanks" dxfId="13" priority="199">
      <formula>LEN(TRIM(#REF!))&gt;0</formula>
    </cfRule>
  </conditionalFormatting>
  <conditionalFormatting sqref="C9">
    <cfRule type="notContainsBlanks" dxfId="12" priority="200">
      <formula>LEN(TRIM(#REF!))&gt;0</formula>
    </cfRule>
  </conditionalFormatting>
  <conditionalFormatting sqref="C5">
    <cfRule type="notContainsBlanks" dxfId="11" priority="201">
      <formula>LEN(TRIM(#REF!))&gt;0</formula>
    </cfRule>
  </conditionalFormatting>
  <conditionalFormatting sqref="C5">
    <cfRule type="notContainsBlanks" dxfId="10" priority="202">
      <formula>LEN(TRIM(#REF!))&gt;0</formula>
    </cfRule>
  </conditionalFormatting>
  <conditionalFormatting sqref="C31 C27:C29">
    <cfRule type="notContainsBlanks" dxfId="9" priority="203">
      <formula>LEN(TRIM(#REF!))&gt;0</formula>
    </cfRule>
  </conditionalFormatting>
  <conditionalFormatting sqref="C31 C27:C29">
    <cfRule type="notContainsBlanks" dxfId="8" priority="205">
      <formula>LEN(TRIM(#REF!))&gt;0</formula>
    </cfRule>
  </conditionalFormatting>
  <conditionalFormatting sqref="C32:C33">
    <cfRule type="notContainsBlanks" dxfId="7" priority="207">
      <formula>LEN(TRIM(#REF!))&gt;0</formula>
    </cfRule>
  </conditionalFormatting>
  <conditionalFormatting sqref="C32:C33">
    <cfRule type="notContainsBlanks" dxfId="6" priority="208">
      <formula>LEN(TRIM(#REF!))&gt;0</formula>
    </cfRule>
  </conditionalFormatting>
  <conditionalFormatting sqref="C25:C26 C23">
    <cfRule type="notContainsBlanks" dxfId="5" priority="209">
      <formula>LEN(TRIM(#REF!))&gt;0</formula>
    </cfRule>
  </conditionalFormatting>
  <conditionalFormatting sqref="C25:C26 C23">
    <cfRule type="notContainsBlanks" dxfId="4" priority="211">
      <formula>LEN(TRIM(#REF!))&gt;0</formula>
    </cfRule>
  </conditionalFormatting>
  <conditionalFormatting sqref="C22">
    <cfRule type="notContainsBlanks" dxfId="3" priority="213">
      <formula>LEN(TRIM(#REF!))&gt;0</formula>
    </cfRule>
  </conditionalFormatting>
  <conditionalFormatting sqref="C22">
    <cfRule type="notContainsBlanks" dxfId="2" priority="214">
      <formula>LEN(TRIM(#REF!))&gt;0</formula>
    </cfRule>
  </conditionalFormatting>
  <conditionalFormatting sqref="C14">
    <cfRule type="notContainsBlanks" dxfId="1" priority="215">
      <formula>LEN(TRIM(#REF!))&gt;0</formula>
    </cfRule>
  </conditionalFormatting>
  <conditionalFormatting sqref="C14">
    <cfRule type="notContainsBlanks" dxfId="0" priority="216">
      <formula>LEN(TRIM(#REF!))&gt;0</formula>
    </cfRule>
  </conditionalFormatting>
  <pageMargins left="0" right="0" top="0.18" bottom="0" header="0" footer="0"/>
  <pageSetup paperSize="9" scale="4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4F840855A318D4DA7EF2B7B8FCC82BD" ma:contentTypeVersion="20" ma:contentTypeDescription="Crie um novo documento." ma:contentTypeScope="" ma:versionID="a6402e3d5bbbf39215e53c5f8953cfdb">
  <xsd:schema xmlns:xsd="http://www.w3.org/2001/XMLSchema" xmlns:xs="http://www.w3.org/2001/XMLSchema" xmlns:p="http://schemas.microsoft.com/office/2006/metadata/properties" xmlns:ns2="9cbc7065-cdb1-4b30-9dde-ac9b1a07b2eb" xmlns:ns3="efea972e-d8c3-404d-936d-2027315786f0" targetNamespace="http://schemas.microsoft.com/office/2006/metadata/properties" ma:root="true" ma:fieldsID="229f5d0ad215638df4a8a1e169dcdeaa" ns2:_="" ns3:_="">
    <xsd:import namespace="9cbc7065-cdb1-4b30-9dde-ac9b1a07b2eb"/>
    <xsd:import namespace="efea972e-d8c3-404d-936d-2027315786f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_Flow_SignoffStatus" minOccurs="0"/>
                <xsd:element ref="ns3:Data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bc7065-cdb1-4b30-9dde-ac9b1a07b2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4ba802d2-a9f6-477e-a76d-37dd86360b12}" ma:internalName="TaxCatchAll" ma:showField="CatchAllData" ma:web="9cbc7065-cdb1-4b30-9dde-ac9b1a07b2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ea972e-d8c3-404d-936d-2027315786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Estado da aprovação" ma:internalName="Estado_x0020_da_x0020_aprova_x00e7__x00e3_o">
      <xsd:simpleType>
        <xsd:restriction base="dms:Text"/>
      </xsd:simpleType>
    </xsd:element>
    <xsd:element name="Data" ma:index="22" nillable="true" ma:displayName="Data" ma:format="DateTime" ma:internalName="Data">
      <xsd:simpleType>
        <xsd:restriction base="dms:DateTime"/>
      </xsd:simpleType>
    </xsd:element>
    <xsd:element name="lcf76f155ced4ddcb4097134ff3c332f" ma:index="24" nillable="true" ma:taxonomy="true" ma:internalName="lcf76f155ced4ddcb4097134ff3c332f" ma:taxonomyFieldName="MediaServiceImageTags" ma:displayName="Marcações de imagem" ma:readOnly="false" ma:fieldId="{5cf76f15-5ced-4ddc-b409-7134ff3c332f}" ma:taxonomyMulti="true" ma:sspId="b1bfc3e6-9f78-42b7-ab6c-4681478e41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efea972e-d8c3-404d-936d-2027315786f0" xsi:nil="true"/>
    <TaxCatchAll xmlns="9cbc7065-cdb1-4b30-9dde-ac9b1a07b2eb" xsi:nil="true"/>
    <Data xmlns="efea972e-d8c3-404d-936d-2027315786f0" xsi:nil="true"/>
    <lcf76f155ced4ddcb4097134ff3c332f xmlns="efea972e-d8c3-404d-936d-2027315786f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CD326F-0570-4A0E-AA6C-EC7C29C14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bc7065-cdb1-4b30-9dde-ac9b1a07b2eb"/>
    <ds:schemaRef ds:uri="efea972e-d8c3-404d-936d-2027315786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1DF2D3-D16C-4805-A98C-B20330982AD8}">
  <ds:schemaRefs>
    <ds:schemaRef ds:uri="http://schemas.microsoft.com/office/2006/metadata/properties"/>
    <ds:schemaRef ds:uri="http://schemas.microsoft.com/office/infopath/2007/PartnerControls"/>
    <ds:schemaRef ds:uri="efea972e-d8c3-404d-936d-2027315786f0"/>
    <ds:schemaRef ds:uri="9cbc7065-cdb1-4b30-9dde-ac9b1a07b2eb"/>
  </ds:schemaRefs>
</ds:datastoreItem>
</file>

<file path=customXml/itemProps3.xml><?xml version="1.0" encoding="utf-8"?>
<ds:datastoreItem xmlns:ds="http://schemas.openxmlformats.org/officeDocument/2006/customXml" ds:itemID="{38719EF4-4E8C-40FE-89DE-3A8F87D61F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CARLOS PALLADINI-CEP</vt:lpstr>
      <vt:lpstr>'CARLOS PALLADINI-CEP'!Area_de_impressao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danielle.mamnerick</dc:creator>
  <cp:keywords/>
  <dc:description/>
  <cp:lastModifiedBy>karina.veglione</cp:lastModifiedBy>
  <cp:revision/>
  <dcterms:created xsi:type="dcterms:W3CDTF">2022-07-05T18:14:18Z</dcterms:created>
  <dcterms:modified xsi:type="dcterms:W3CDTF">2024-07-26T14:50:43Z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0x010100A4F840855A318D4DA7EF2B7B8FCC82BD</vt:lpwstr>
  </property>
  <property fmtid="{D5CDD505-2E9C-101B-9397-08002B2CF9AE}" pid="3" name="MediaServiceImageTags">
    <vt:lpwstr/>
  </property>
</Properties>
</file>